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gregory/Documents/parish council/churchyard/"/>
    </mc:Choice>
  </mc:AlternateContent>
  <xr:revisionPtr revIDLastSave="0" documentId="13_ncr:1_{8DBB54E5-8B3B-7747-9FA1-D5FEF416DA56}" xr6:coauthVersionLast="47" xr6:coauthVersionMax="47" xr10:uidLastSave="{00000000-0000-0000-0000-000000000000}"/>
  <bookViews>
    <workbookView xWindow="0" yWindow="0" windowWidth="51200" windowHeight="28800" xr2:uid="{95EBB265-FD25-4E84-A836-8D688971A7D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2" l="1"/>
  <c r="C38" i="2"/>
  <c r="J42" i="2"/>
  <c r="J41" i="2"/>
  <c r="F37" i="2"/>
  <c r="H37" i="2" s="1"/>
  <c r="J37" i="2" s="1"/>
  <c r="F36" i="2"/>
  <c r="F35" i="2"/>
  <c r="H36" i="2" s="1"/>
  <c r="J35" i="2" s="1"/>
  <c r="F34" i="2"/>
  <c r="F33" i="2"/>
  <c r="F32" i="2"/>
  <c r="F31" i="2"/>
  <c r="H32" i="2" s="1"/>
  <c r="J31" i="2" s="1"/>
  <c r="F30" i="2"/>
  <c r="F29" i="2"/>
  <c r="H30" i="2" s="1"/>
  <c r="J29" i="2" s="1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E11" i="2"/>
  <c r="E38" i="2" s="1"/>
  <c r="F10" i="2"/>
  <c r="F9" i="2"/>
  <c r="F8" i="2"/>
  <c r="H34" i="2" l="1"/>
  <c r="J33" i="2" s="1"/>
  <c r="J38" i="2" s="1"/>
  <c r="J40" i="2" s="1"/>
  <c r="J43" i="2" s="1"/>
  <c r="H13" i="2"/>
  <c r="H25" i="2"/>
  <c r="H17" i="2"/>
  <c r="F11" i="2"/>
  <c r="H21" i="2"/>
  <c r="H8" i="2"/>
  <c r="F38" i="2" l="1"/>
  <c r="H10" i="2"/>
  <c r="H38" i="2" l="1"/>
  <c r="F41" i="2"/>
</calcChain>
</file>

<file path=xl/sharedStrings.xml><?xml version="1.0" encoding="utf-8"?>
<sst xmlns="http://schemas.openxmlformats.org/spreadsheetml/2006/main" count="32" uniqueCount="30">
  <si>
    <t>'Loan 2'</t>
  </si>
  <si>
    <t>'Loan 1'</t>
  </si>
  <si>
    <t>PWLB Contingency Reserve</t>
  </si>
  <si>
    <t>Payment</t>
  </si>
  <si>
    <t>Loan 3'</t>
  </si>
  <si>
    <t>Total Repayment</t>
  </si>
  <si>
    <t xml:space="preserve">FY total </t>
  </si>
  <si>
    <t xml:space="preserve">DF  grant </t>
  </si>
  <si>
    <t>PWLB reserve</t>
  </si>
  <si>
    <t>Precept 26/7</t>
  </si>
  <si>
    <t>Precept 27/8</t>
  </si>
  <si>
    <t>Precept 28/9</t>
  </si>
  <si>
    <t>Precept 29/30</t>
  </si>
  <si>
    <t>Precept 30/31</t>
  </si>
  <si>
    <t>Precept 31/32</t>
  </si>
  <si>
    <t>Precept 32/33</t>
  </si>
  <si>
    <t xml:space="preserve">It is assumed that the parish council will need to borrow £75,000 from the PWLB (current rate 5.69%), repayable over 10 years, with drawdown in April 2027 </t>
  </si>
  <si>
    <t>Proposed repayment of PWLB loans</t>
  </si>
  <si>
    <t>Precept 33/34</t>
  </si>
  <si>
    <t>Precept 34/35</t>
  </si>
  <si>
    <t>Precept 35/36</t>
  </si>
  <si>
    <t>Precept 36/37</t>
  </si>
  <si>
    <t>Precept 37/38</t>
  </si>
  <si>
    <t>TOTAL</t>
  </si>
  <si>
    <t>DF GRANT</t>
  </si>
  <si>
    <t>ex RESERVE</t>
  </si>
  <si>
    <t>PRECEPTED</t>
  </si>
  <si>
    <t>and final payment made in April 2037.  Total repayment of this loan is £98,806.80 of which £23,806.80 is interest)</t>
  </si>
  <si>
    <t>PWLB LOANS PAYMENTS &amp; RESERVE</t>
  </si>
  <si>
    <t xml:space="preserve"> DF Grant  FY27/28 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</si>
</sst>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 (Body)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4"/>
      <color rgb="FFFF0000"/>
      <name val="Aptos"/>
      <family val="2"/>
    </font>
    <font>
      <b/>
      <u/>
      <sz val="18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43" fontId="0" fillId="0" borderId="0" xfId="0" applyNumberFormat="1"/>
    <xf numFmtId="43" fontId="0" fillId="0" borderId="1" xfId="0" applyNumberFormat="1" applyBorder="1"/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 applyAlignment="1">
      <alignment horizontal="center"/>
    </xf>
    <xf numFmtId="164" fontId="5" fillId="0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43" fontId="5" fillId="0" borderId="0" xfId="0" applyNumberFormat="1" applyFont="1"/>
    <xf numFmtId="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164" fontId="5" fillId="0" borderId="2" xfId="0" applyNumberFormat="1" applyFont="1" applyBorder="1"/>
    <xf numFmtId="164" fontId="6" fillId="0" borderId="0" xfId="1" applyFont="1"/>
    <xf numFmtId="164" fontId="5" fillId="0" borderId="0" xfId="1" applyFont="1"/>
    <xf numFmtId="0" fontId="5" fillId="0" borderId="0" xfId="0" applyFont="1" applyAlignment="1">
      <alignment horizontal="right"/>
    </xf>
    <xf numFmtId="0" fontId="7" fillId="0" borderId="0" xfId="0" applyFont="1"/>
    <xf numFmtId="164" fontId="5" fillId="0" borderId="1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indent="1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0804-29FB-AE4A-8288-3C98A837FD18}">
  <dimension ref="B1:Y54"/>
  <sheetViews>
    <sheetView tabSelected="1" workbookViewId="0">
      <selection activeCell="M25" sqref="M25"/>
    </sheetView>
  </sheetViews>
  <sheetFormatPr baseColWidth="10" defaultColWidth="11.5" defaultRowHeight="15" x14ac:dyDescent="0.2"/>
  <cols>
    <col min="1" max="1" width="5.6640625" customWidth="1"/>
    <col min="2" max="2" width="14.5" bestFit="1" customWidth="1"/>
    <col min="3" max="3" width="15.1640625" customWidth="1"/>
    <col min="4" max="4" width="15" customWidth="1"/>
    <col min="5" max="5" width="16" customWidth="1"/>
    <col min="6" max="6" width="22.6640625" customWidth="1"/>
    <col min="7" max="7" width="4.33203125" customWidth="1"/>
    <col min="8" max="8" width="16" bestFit="1" customWidth="1"/>
    <col min="9" max="9" width="25.33203125" customWidth="1"/>
    <col min="10" max="10" width="17.1640625" customWidth="1"/>
  </cols>
  <sheetData>
    <row r="1" spans="2:25" ht="24" x14ac:dyDescent="0.3">
      <c r="B1" s="26" t="s">
        <v>28</v>
      </c>
    </row>
    <row r="2" spans="2:25" ht="12" customHeight="1" x14ac:dyDescent="0.25">
      <c r="B2" s="3"/>
    </row>
    <row r="3" spans="2:25" ht="19" x14ac:dyDescent="0.25">
      <c r="B3" s="29" t="s">
        <v>16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2:25" ht="19" x14ac:dyDescent="0.25">
      <c r="B4" s="35" t="s">
        <v>27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2:25" ht="9.75" customHeight="1" x14ac:dyDescent="0.2">
      <c r="I5" s="2"/>
    </row>
    <row r="6" spans="2:25" s="11" customFormat="1" ht="40" x14ac:dyDescent="0.25">
      <c r="B6" s="6" t="s">
        <v>3</v>
      </c>
      <c r="C6" s="7" t="s">
        <v>1</v>
      </c>
      <c r="D6" s="7" t="s">
        <v>0</v>
      </c>
      <c r="E6" s="7" t="s">
        <v>4</v>
      </c>
      <c r="F6" s="8" t="s">
        <v>5</v>
      </c>
      <c r="G6" s="6"/>
      <c r="H6" s="8" t="s">
        <v>6</v>
      </c>
      <c r="I6" s="9" t="s">
        <v>17</v>
      </c>
      <c r="J6" s="10"/>
      <c r="L6" s="12"/>
      <c r="M6" s="12"/>
      <c r="N6" s="12"/>
      <c r="O6" s="13"/>
      <c r="Q6" s="13"/>
      <c r="T6" s="12"/>
      <c r="U6" s="12"/>
      <c r="V6" s="12"/>
      <c r="W6" s="13"/>
      <c r="Y6" s="13"/>
    </row>
    <row r="7" spans="2:25" s="11" customFormat="1" ht="19" x14ac:dyDescent="0.25"/>
    <row r="8" spans="2:25" s="11" customFormat="1" ht="19" x14ac:dyDescent="0.25">
      <c r="B8" s="14">
        <v>46174</v>
      </c>
      <c r="C8" s="15">
        <v>5027.75</v>
      </c>
      <c r="D8" s="15">
        <v>1548.17</v>
      </c>
      <c r="E8" s="15"/>
      <c r="F8" s="16">
        <f>SUM(C8:E8)</f>
        <v>6575.92</v>
      </c>
      <c r="H8" s="31">
        <f>SUM(F8:F9)</f>
        <v>13151.84</v>
      </c>
      <c r="I8" s="33" t="s">
        <v>9</v>
      </c>
      <c r="J8" s="23">
        <v>13151.84</v>
      </c>
      <c r="K8" s="14"/>
      <c r="L8" s="15"/>
      <c r="M8" s="15"/>
      <c r="N8" s="15"/>
      <c r="O8" s="16"/>
      <c r="Q8" s="31"/>
      <c r="S8" s="14"/>
      <c r="T8" s="15"/>
      <c r="U8" s="15"/>
      <c r="V8" s="15"/>
      <c r="W8" s="16"/>
      <c r="Y8" s="31"/>
    </row>
    <row r="9" spans="2:25" s="11" customFormat="1" ht="19" x14ac:dyDescent="0.25">
      <c r="B9" s="14">
        <v>46357</v>
      </c>
      <c r="C9" s="15">
        <v>5027.75</v>
      </c>
      <c r="D9" s="15">
        <v>1548.17</v>
      </c>
      <c r="E9" s="15"/>
      <c r="F9" s="16">
        <f t="shared" ref="F9:F37" si="0">SUM(C9:E9)</f>
        <v>6575.92</v>
      </c>
      <c r="H9" s="31"/>
      <c r="I9" s="33"/>
      <c r="J9" s="24"/>
      <c r="K9" s="14"/>
      <c r="L9" s="15"/>
      <c r="M9" s="15"/>
      <c r="N9" s="15"/>
      <c r="O9" s="16"/>
      <c r="Q9" s="31"/>
      <c r="S9" s="14"/>
      <c r="T9" s="15"/>
      <c r="U9" s="15"/>
      <c r="V9" s="15"/>
      <c r="W9" s="16"/>
      <c r="Y9" s="31"/>
    </row>
    <row r="10" spans="2:25" s="11" customFormat="1" ht="19" x14ac:dyDescent="0.25">
      <c r="B10" s="14">
        <v>46539</v>
      </c>
      <c r="C10" s="15">
        <v>5027.75</v>
      </c>
      <c r="D10" s="15">
        <v>1548.17</v>
      </c>
      <c r="E10" s="15"/>
      <c r="F10" s="16">
        <f t="shared" si="0"/>
        <v>6575.92</v>
      </c>
      <c r="H10" s="31">
        <f>SUM(F10:F12)</f>
        <v>18092.18</v>
      </c>
      <c r="I10" s="18" t="s">
        <v>10</v>
      </c>
      <c r="J10" s="23">
        <v>13151.84</v>
      </c>
      <c r="K10" s="14"/>
      <c r="L10" s="15"/>
      <c r="M10" s="15"/>
      <c r="N10" s="15"/>
      <c r="O10" s="16"/>
      <c r="Q10" s="31"/>
      <c r="S10" s="14"/>
      <c r="T10" s="15"/>
      <c r="U10" s="15"/>
      <c r="V10" s="15"/>
      <c r="W10" s="16"/>
      <c r="Y10" s="31"/>
    </row>
    <row r="11" spans="2:25" s="11" customFormat="1" ht="19" x14ac:dyDescent="0.25">
      <c r="B11" s="14">
        <v>46661</v>
      </c>
      <c r="C11" s="15"/>
      <c r="D11" s="15"/>
      <c r="E11" s="15">
        <f>9880.68/2</f>
        <v>4940.34</v>
      </c>
      <c r="F11" s="16">
        <f t="shared" si="0"/>
        <v>4940.34</v>
      </c>
      <c r="H11" s="31"/>
      <c r="I11" s="17" t="s">
        <v>7</v>
      </c>
      <c r="J11" s="24">
        <v>4940.34</v>
      </c>
      <c r="K11" s="14"/>
      <c r="L11" s="15"/>
      <c r="M11" s="15"/>
      <c r="N11" s="15"/>
      <c r="O11" s="16"/>
      <c r="Q11" s="31"/>
      <c r="S11" s="14"/>
      <c r="T11" s="15"/>
      <c r="U11" s="15"/>
      <c r="V11" s="15"/>
      <c r="W11" s="16"/>
      <c r="Y11" s="31"/>
    </row>
    <row r="12" spans="2:25" s="11" customFormat="1" ht="19" x14ac:dyDescent="0.25">
      <c r="B12" s="14">
        <v>46722</v>
      </c>
      <c r="C12" s="15">
        <v>5027.75</v>
      </c>
      <c r="D12" s="15">
        <v>1548.17</v>
      </c>
      <c r="E12" s="15"/>
      <c r="F12" s="16">
        <f t="shared" si="0"/>
        <v>6575.92</v>
      </c>
      <c r="H12" s="31"/>
      <c r="I12" s="17"/>
      <c r="J12" s="24"/>
      <c r="K12" s="14"/>
      <c r="L12" s="15"/>
      <c r="M12" s="15"/>
      <c r="N12" s="15"/>
      <c r="O12" s="16"/>
      <c r="Q12" s="31"/>
      <c r="S12" s="14"/>
      <c r="T12" s="15"/>
      <c r="U12" s="15"/>
      <c r="V12" s="15"/>
      <c r="W12" s="16"/>
      <c r="Y12" s="31"/>
    </row>
    <row r="13" spans="2:25" s="11" customFormat="1" ht="19" x14ac:dyDescent="0.25">
      <c r="B13" s="14">
        <v>46844</v>
      </c>
      <c r="C13" s="15"/>
      <c r="D13" s="15"/>
      <c r="E13" s="15">
        <v>4940.34</v>
      </c>
      <c r="F13" s="16">
        <f t="shared" si="0"/>
        <v>4940.34</v>
      </c>
      <c r="H13" s="31">
        <f>SUM(F13:F16)</f>
        <v>18004.769999999997</v>
      </c>
      <c r="I13" s="18" t="s">
        <v>11</v>
      </c>
      <c r="J13" s="23">
        <v>13151.84</v>
      </c>
      <c r="K13" s="14"/>
      <c r="L13" s="15"/>
      <c r="M13" s="15"/>
      <c r="N13" s="15"/>
      <c r="O13" s="16"/>
      <c r="Q13" s="31"/>
      <c r="S13" s="14"/>
      <c r="T13" s="15"/>
      <c r="U13" s="15"/>
      <c r="V13" s="15"/>
      <c r="W13" s="16"/>
      <c r="Y13" s="31"/>
    </row>
    <row r="14" spans="2:25" s="11" customFormat="1" ht="19" x14ac:dyDescent="0.25">
      <c r="B14" s="14">
        <v>46905</v>
      </c>
      <c r="C14" s="15">
        <v>5027.75</v>
      </c>
      <c r="D14" s="15">
        <v>1548.17</v>
      </c>
      <c r="E14" s="15"/>
      <c r="F14" s="16">
        <f t="shared" si="0"/>
        <v>6575.92</v>
      </c>
      <c r="H14" s="31"/>
      <c r="I14" s="17" t="s">
        <v>8</v>
      </c>
      <c r="J14" s="24">
        <v>4852.93</v>
      </c>
      <c r="K14" s="14"/>
      <c r="L14" s="15"/>
      <c r="M14" s="15"/>
      <c r="N14" s="15"/>
      <c r="O14" s="16"/>
      <c r="Q14" s="31"/>
      <c r="S14" s="14"/>
      <c r="T14" s="15"/>
      <c r="U14" s="15"/>
      <c r="V14" s="15"/>
      <c r="W14" s="16"/>
      <c r="Y14" s="31"/>
    </row>
    <row r="15" spans="2:25" s="11" customFormat="1" ht="19" x14ac:dyDescent="0.25">
      <c r="B15" s="14">
        <v>47027</v>
      </c>
      <c r="C15" s="15"/>
      <c r="D15" s="15"/>
      <c r="E15" s="15">
        <v>4940.34</v>
      </c>
      <c r="F15" s="16">
        <f t="shared" si="0"/>
        <v>4940.34</v>
      </c>
      <c r="H15" s="31"/>
      <c r="I15" s="17"/>
      <c r="J15" s="24"/>
      <c r="K15" s="14"/>
      <c r="L15" s="15"/>
      <c r="M15" s="15"/>
      <c r="N15" s="15"/>
      <c r="O15" s="16"/>
      <c r="Q15" s="31"/>
      <c r="S15" s="14"/>
      <c r="T15" s="15"/>
      <c r="U15" s="15"/>
      <c r="V15" s="15"/>
      <c r="W15" s="16"/>
      <c r="Y15" s="31"/>
    </row>
    <row r="16" spans="2:25" s="11" customFormat="1" ht="19" x14ac:dyDescent="0.25">
      <c r="B16" s="14">
        <v>47088</v>
      </c>
      <c r="C16" s="15">
        <v>0</v>
      </c>
      <c r="D16" s="15">
        <v>1548.17</v>
      </c>
      <c r="E16" s="15"/>
      <c r="F16" s="16">
        <f t="shared" si="0"/>
        <v>1548.17</v>
      </c>
      <c r="H16" s="31"/>
      <c r="I16" s="17"/>
      <c r="J16" s="24"/>
      <c r="K16" s="14"/>
      <c r="L16" s="15"/>
      <c r="M16" s="15"/>
      <c r="N16" s="15"/>
      <c r="O16" s="16"/>
      <c r="Q16" s="31"/>
      <c r="S16" s="14"/>
      <c r="T16" s="15"/>
      <c r="U16" s="15"/>
      <c r="V16" s="15"/>
      <c r="W16" s="16"/>
      <c r="Y16" s="31"/>
    </row>
    <row r="17" spans="2:25" s="11" customFormat="1" ht="19" x14ac:dyDescent="0.25">
      <c r="B17" s="14">
        <v>47209</v>
      </c>
      <c r="C17" s="15"/>
      <c r="D17" s="15"/>
      <c r="E17" s="15">
        <v>4940.34</v>
      </c>
      <c r="F17" s="16">
        <f t="shared" si="0"/>
        <v>4940.34</v>
      </c>
      <c r="H17" s="31">
        <f>SUM(F17:F20)</f>
        <v>12977.02</v>
      </c>
      <c r="I17" s="18" t="s">
        <v>12</v>
      </c>
      <c r="J17" s="23">
        <v>11977.02</v>
      </c>
      <c r="K17" s="14"/>
      <c r="L17" s="15"/>
      <c r="M17" s="15"/>
      <c r="N17" s="15"/>
      <c r="O17" s="16"/>
      <c r="Q17" s="31"/>
      <c r="S17" s="14"/>
      <c r="T17" s="15"/>
      <c r="U17" s="15"/>
      <c r="V17" s="15"/>
      <c r="W17" s="16"/>
      <c r="Y17" s="31"/>
    </row>
    <row r="18" spans="2:25" s="11" customFormat="1" ht="19" x14ac:dyDescent="0.25">
      <c r="B18" s="14">
        <v>47270</v>
      </c>
      <c r="C18" s="15">
        <v>0</v>
      </c>
      <c r="D18" s="15">
        <v>1548.17</v>
      </c>
      <c r="E18" s="15"/>
      <c r="F18" s="16">
        <f t="shared" si="0"/>
        <v>1548.17</v>
      </c>
      <c r="H18" s="31"/>
      <c r="I18" s="17" t="s">
        <v>8</v>
      </c>
      <c r="J18" s="24">
        <v>1000</v>
      </c>
      <c r="K18" s="14"/>
      <c r="L18" s="15"/>
      <c r="M18" s="15"/>
      <c r="N18" s="15"/>
      <c r="O18" s="16"/>
      <c r="Q18" s="31"/>
      <c r="S18" s="14"/>
      <c r="T18" s="15"/>
      <c r="U18" s="15"/>
      <c r="V18" s="15"/>
      <c r="W18" s="16"/>
      <c r="Y18" s="31"/>
    </row>
    <row r="19" spans="2:25" s="11" customFormat="1" ht="19" x14ac:dyDescent="0.25">
      <c r="B19" s="14">
        <v>47392</v>
      </c>
      <c r="C19" s="15"/>
      <c r="D19" s="15"/>
      <c r="E19" s="15">
        <v>4940.34</v>
      </c>
      <c r="F19" s="16">
        <f t="shared" si="0"/>
        <v>4940.34</v>
      </c>
      <c r="H19" s="31"/>
      <c r="I19" s="17"/>
      <c r="J19" s="24"/>
      <c r="K19" s="14"/>
      <c r="L19" s="15"/>
      <c r="M19" s="15"/>
      <c r="N19" s="15"/>
      <c r="O19" s="16"/>
      <c r="Q19" s="31"/>
      <c r="S19" s="14"/>
      <c r="T19" s="15"/>
      <c r="U19" s="15"/>
      <c r="V19" s="15"/>
      <c r="W19" s="16"/>
      <c r="Y19" s="31"/>
    </row>
    <row r="20" spans="2:25" s="11" customFormat="1" ht="19" x14ac:dyDescent="0.25">
      <c r="B20" s="14">
        <v>47453</v>
      </c>
      <c r="C20" s="15">
        <v>0</v>
      </c>
      <c r="D20" s="15">
        <v>1548.17</v>
      </c>
      <c r="E20" s="15"/>
      <c r="F20" s="16">
        <f t="shared" si="0"/>
        <v>1548.17</v>
      </c>
      <c r="H20" s="31"/>
      <c r="I20" s="17"/>
      <c r="J20" s="24"/>
      <c r="K20" s="14"/>
      <c r="L20" s="15"/>
      <c r="M20" s="15"/>
      <c r="N20" s="15"/>
      <c r="O20" s="16"/>
      <c r="Q20" s="31"/>
      <c r="S20" s="14"/>
      <c r="T20" s="15"/>
      <c r="U20" s="15"/>
      <c r="V20" s="15"/>
      <c r="W20" s="16"/>
      <c r="Y20" s="31"/>
    </row>
    <row r="21" spans="2:25" s="11" customFormat="1" ht="19" x14ac:dyDescent="0.25">
      <c r="B21" s="14">
        <v>47574</v>
      </c>
      <c r="C21" s="15"/>
      <c r="D21" s="15"/>
      <c r="E21" s="15">
        <v>4940.34</v>
      </c>
      <c r="F21" s="16">
        <f t="shared" si="0"/>
        <v>4940.34</v>
      </c>
      <c r="H21" s="31">
        <f>SUM(F21:F24)</f>
        <v>12977.02</v>
      </c>
      <c r="I21" s="18" t="s">
        <v>13</v>
      </c>
      <c r="J21" s="23">
        <v>11977.02</v>
      </c>
      <c r="K21" s="14"/>
      <c r="L21" s="15"/>
      <c r="M21" s="15"/>
      <c r="N21" s="15"/>
      <c r="O21" s="16"/>
      <c r="Q21" s="31"/>
      <c r="S21" s="14"/>
      <c r="T21" s="15"/>
      <c r="U21" s="15"/>
      <c r="V21" s="15"/>
      <c r="W21" s="16"/>
      <c r="Y21" s="31"/>
    </row>
    <row r="22" spans="2:25" s="11" customFormat="1" ht="19" x14ac:dyDescent="0.25">
      <c r="B22" s="14">
        <v>47635</v>
      </c>
      <c r="C22" s="15">
        <v>0</v>
      </c>
      <c r="D22" s="15">
        <v>1548.17</v>
      </c>
      <c r="E22" s="15"/>
      <c r="F22" s="16">
        <f t="shared" si="0"/>
        <v>1548.17</v>
      </c>
      <c r="H22" s="31"/>
      <c r="I22" s="17" t="s">
        <v>8</v>
      </c>
      <c r="J22" s="24">
        <v>1000</v>
      </c>
      <c r="K22" s="14"/>
      <c r="L22" s="15"/>
      <c r="M22" s="15"/>
      <c r="N22" s="15"/>
      <c r="O22" s="16"/>
      <c r="Q22" s="31"/>
      <c r="S22" s="14"/>
      <c r="T22" s="15"/>
      <c r="U22" s="15"/>
      <c r="V22" s="15"/>
      <c r="W22" s="16"/>
      <c r="Y22" s="31"/>
    </row>
    <row r="23" spans="2:25" s="11" customFormat="1" ht="19" x14ac:dyDescent="0.25">
      <c r="B23" s="14">
        <v>47757</v>
      </c>
      <c r="C23" s="15"/>
      <c r="D23" s="15"/>
      <c r="E23" s="15">
        <v>4940.34</v>
      </c>
      <c r="F23" s="16">
        <f t="shared" si="0"/>
        <v>4940.34</v>
      </c>
      <c r="H23" s="31"/>
      <c r="I23" s="17"/>
      <c r="J23" s="24"/>
      <c r="K23" s="14"/>
      <c r="L23" s="15"/>
      <c r="M23" s="15"/>
      <c r="N23" s="15"/>
      <c r="O23" s="16"/>
      <c r="Q23" s="31"/>
      <c r="S23" s="14"/>
      <c r="T23" s="15"/>
      <c r="U23" s="15"/>
      <c r="V23" s="15"/>
      <c r="W23" s="16"/>
      <c r="Y23" s="31"/>
    </row>
    <row r="24" spans="2:25" s="11" customFormat="1" ht="19" x14ac:dyDescent="0.25">
      <c r="B24" s="14">
        <v>47818</v>
      </c>
      <c r="C24" s="15">
        <v>0</v>
      </c>
      <c r="D24" s="15">
        <v>1548.17</v>
      </c>
      <c r="E24" s="15"/>
      <c r="F24" s="16">
        <f t="shared" si="0"/>
        <v>1548.17</v>
      </c>
      <c r="H24" s="31"/>
      <c r="I24" s="17"/>
      <c r="J24" s="24"/>
      <c r="K24" s="14"/>
      <c r="L24" s="15"/>
      <c r="M24" s="15"/>
      <c r="N24" s="15"/>
      <c r="O24" s="16"/>
      <c r="Q24" s="31"/>
      <c r="S24" s="14"/>
      <c r="T24" s="15"/>
      <c r="U24" s="15"/>
      <c r="V24" s="15"/>
      <c r="W24" s="16"/>
      <c r="Y24" s="31"/>
    </row>
    <row r="25" spans="2:25" s="11" customFormat="1" ht="19" x14ac:dyDescent="0.25">
      <c r="B25" s="14">
        <v>47939</v>
      </c>
      <c r="C25" s="15"/>
      <c r="D25" s="15"/>
      <c r="E25" s="15">
        <v>4940.34</v>
      </c>
      <c r="F25" s="16">
        <f t="shared" si="0"/>
        <v>4940.34</v>
      </c>
      <c r="H25" s="31">
        <f>SUM(F25:F26)</f>
        <v>9880.68</v>
      </c>
      <c r="I25" s="18" t="s">
        <v>14</v>
      </c>
      <c r="J25" s="23">
        <v>9880.68</v>
      </c>
      <c r="K25" s="14"/>
      <c r="L25" s="15"/>
      <c r="M25" s="15"/>
      <c r="N25" s="15"/>
      <c r="O25" s="16"/>
      <c r="Q25" s="31"/>
      <c r="S25" s="14"/>
      <c r="T25" s="15"/>
      <c r="U25" s="15"/>
      <c r="V25" s="15"/>
      <c r="W25" s="16"/>
      <c r="Y25" s="31"/>
    </row>
    <row r="26" spans="2:25" s="11" customFormat="1" ht="19" x14ac:dyDescent="0.25">
      <c r="B26" s="14">
        <v>48122</v>
      </c>
      <c r="C26" s="15"/>
      <c r="D26" s="15"/>
      <c r="E26" s="15">
        <v>4940.34</v>
      </c>
      <c r="F26" s="16">
        <f t="shared" si="0"/>
        <v>4940.34</v>
      </c>
      <c r="H26" s="31"/>
      <c r="I26" s="17"/>
      <c r="J26" s="24"/>
      <c r="K26" s="14"/>
      <c r="L26" s="15"/>
      <c r="M26" s="15"/>
      <c r="N26" s="15"/>
      <c r="O26" s="16"/>
      <c r="Q26" s="17"/>
      <c r="S26" s="14"/>
      <c r="T26" s="15"/>
      <c r="U26" s="15"/>
      <c r="V26" s="15"/>
      <c r="W26" s="15"/>
      <c r="Y26" s="31"/>
    </row>
    <row r="27" spans="2:25" s="11" customFormat="1" ht="19" x14ac:dyDescent="0.25">
      <c r="B27" s="14">
        <v>48305</v>
      </c>
      <c r="C27" s="15"/>
      <c r="D27" s="15"/>
      <c r="E27" s="15">
        <v>4940.34</v>
      </c>
      <c r="F27" s="16">
        <f t="shared" si="0"/>
        <v>4940.34</v>
      </c>
      <c r="H27" s="31">
        <v>9880.68</v>
      </c>
      <c r="I27" s="18" t="s">
        <v>15</v>
      </c>
      <c r="J27" s="23">
        <v>9880.68</v>
      </c>
      <c r="K27" s="20"/>
      <c r="L27" s="15"/>
      <c r="M27" s="15"/>
      <c r="N27" s="15"/>
      <c r="O27" s="16"/>
      <c r="Q27" s="17"/>
      <c r="S27" s="14"/>
      <c r="T27" s="15"/>
      <c r="U27" s="15"/>
      <c r="V27" s="15"/>
      <c r="W27" s="15"/>
      <c r="Y27" s="31"/>
    </row>
    <row r="28" spans="2:25" s="11" customFormat="1" ht="19" x14ac:dyDescent="0.25">
      <c r="B28" s="14">
        <v>11963</v>
      </c>
      <c r="E28" s="15">
        <v>4940.34</v>
      </c>
      <c r="F28" s="16">
        <f t="shared" si="0"/>
        <v>4940.34</v>
      </c>
      <c r="H28" s="31"/>
      <c r="J28" s="24"/>
    </row>
    <row r="29" spans="2:25" s="11" customFormat="1" ht="19" x14ac:dyDescent="0.25">
      <c r="B29" s="14">
        <v>48670</v>
      </c>
      <c r="E29" s="15">
        <v>4940.34</v>
      </c>
      <c r="F29" s="16">
        <f t="shared" si="0"/>
        <v>4940.34</v>
      </c>
      <c r="H29" s="17"/>
      <c r="I29" s="18" t="s">
        <v>18</v>
      </c>
      <c r="J29" s="24">
        <f>H30</f>
        <v>9880.68</v>
      </c>
      <c r="O29" s="15"/>
      <c r="W29" s="15"/>
    </row>
    <row r="30" spans="2:25" s="11" customFormat="1" ht="19" x14ac:dyDescent="0.25">
      <c r="B30" s="14">
        <v>12328</v>
      </c>
      <c r="E30" s="15">
        <v>4940.34</v>
      </c>
      <c r="F30" s="16">
        <f t="shared" si="0"/>
        <v>4940.34</v>
      </c>
      <c r="H30" s="17">
        <f>SUM(F29:F30)</f>
        <v>9880.68</v>
      </c>
      <c r="J30" s="24"/>
      <c r="O30" s="15"/>
      <c r="W30" s="15"/>
    </row>
    <row r="31" spans="2:25" s="11" customFormat="1" ht="19" x14ac:dyDescent="0.25">
      <c r="B31" s="14">
        <v>49035</v>
      </c>
      <c r="E31" s="15">
        <v>4940.34</v>
      </c>
      <c r="F31" s="16">
        <f t="shared" si="0"/>
        <v>4940.34</v>
      </c>
      <c r="H31" s="17"/>
      <c r="I31" s="18" t="s">
        <v>19</v>
      </c>
      <c r="J31" s="24">
        <f>H32</f>
        <v>9880.68</v>
      </c>
      <c r="O31" s="15"/>
      <c r="W31" s="15"/>
    </row>
    <row r="32" spans="2:25" s="11" customFormat="1" ht="19" x14ac:dyDescent="0.25">
      <c r="B32" s="14">
        <v>12693</v>
      </c>
      <c r="E32" s="15">
        <v>4940.34</v>
      </c>
      <c r="F32" s="16">
        <f t="shared" si="0"/>
        <v>4940.34</v>
      </c>
      <c r="H32" s="17">
        <f>SUM(F31:F32)</f>
        <v>9880.68</v>
      </c>
      <c r="J32" s="24"/>
      <c r="O32" s="15"/>
      <c r="W32" s="15"/>
    </row>
    <row r="33" spans="2:23" s="11" customFormat="1" ht="19" x14ac:dyDescent="0.25">
      <c r="B33" s="14">
        <v>49400</v>
      </c>
      <c r="E33" s="15">
        <v>4940.34</v>
      </c>
      <c r="F33" s="16">
        <f t="shared" si="0"/>
        <v>4940.34</v>
      </c>
      <c r="H33" s="17"/>
      <c r="I33" s="18" t="s">
        <v>20</v>
      </c>
      <c r="J33" s="24">
        <f>H34</f>
        <v>9880.68</v>
      </c>
      <c r="O33" s="15"/>
      <c r="W33" s="15"/>
    </row>
    <row r="34" spans="2:23" s="11" customFormat="1" ht="19" x14ac:dyDescent="0.25">
      <c r="B34" s="14">
        <v>13058</v>
      </c>
      <c r="E34" s="15">
        <v>4940.34</v>
      </c>
      <c r="F34" s="16">
        <f t="shared" si="0"/>
        <v>4940.34</v>
      </c>
      <c r="H34" s="17">
        <f>SUM(F33:F34)</f>
        <v>9880.68</v>
      </c>
      <c r="J34" s="24"/>
      <c r="O34" s="15"/>
      <c r="W34" s="15"/>
    </row>
    <row r="35" spans="2:23" s="11" customFormat="1" ht="19" x14ac:dyDescent="0.25">
      <c r="B35" s="14">
        <v>49766</v>
      </c>
      <c r="E35" s="15">
        <v>4940.34</v>
      </c>
      <c r="F35" s="16">
        <f t="shared" si="0"/>
        <v>4940.34</v>
      </c>
      <c r="H35" s="17"/>
      <c r="I35" s="18" t="s">
        <v>21</v>
      </c>
      <c r="J35" s="24">
        <f>H36</f>
        <v>9880.68</v>
      </c>
      <c r="O35" s="15"/>
      <c r="W35" s="15"/>
    </row>
    <row r="36" spans="2:23" s="11" customFormat="1" ht="19" x14ac:dyDescent="0.25">
      <c r="B36" s="14">
        <v>13424</v>
      </c>
      <c r="E36" s="15">
        <v>4940.34</v>
      </c>
      <c r="F36" s="16">
        <f t="shared" si="0"/>
        <v>4940.34</v>
      </c>
      <c r="H36" s="17">
        <f>SUM(F35:F36)</f>
        <v>9880.68</v>
      </c>
      <c r="J36" s="24"/>
      <c r="O36" s="15"/>
      <c r="W36" s="15"/>
    </row>
    <row r="37" spans="2:23" s="11" customFormat="1" ht="19" x14ac:dyDescent="0.25">
      <c r="B37" s="14">
        <v>50131</v>
      </c>
      <c r="E37" s="15">
        <v>4940.34</v>
      </c>
      <c r="F37" s="16">
        <f t="shared" si="0"/>
        <v>4940.34</v>
      </c>
      <c r="H37" s="17">
        <f>F37</f>
        <v>4940.34</v>
      </c>
      <c r="I37" s="18" t="s">
        <v>22</v>
      </c>
      <c r="J37" s="24">
        <f>H37</f>
        <v>4940.34</v>
      </c>
      <c r="O37" s="15"/>
      <c r="W37" s="15"/>
    </row>
    <row r="38" spans="2:23" s="11" customFormat="1" ht="19" x14ac:dyDescent="0.25">
      <c r="C38" s="22">
        <f>SUM(C8:C37)</f>
        <v>25138.75</v>
      </c>
      <c r="D38" s="22">
        <f>SUM(D8:D37)</f>
        <v>15481.7</v>
      </c>
      <c r="E38" s="22">
        <f>SUM(E8:E37)</f>
        <v>98806.799999999959</v>
      </c>
      <c r="F38" s="22">
        <f>SUM(F8:F37)</f>
        <v>139427.24999999994</v>
      </c>
      <c r="H38" s="22">
        <f>SUM(H8:H37)</f>
        <v>139427.24999999997</v>
      </c>
      <c r="I38" s="22" t="s">
        <v>23</v>
      </c>
      <c r="J38" s="22">
        <f>SUM(J8:J37)</f>
        <v>139427.24999999997</v>
      </c>
      <c r="K38" s="32"/>
      <c r="L38" s="32"/>
      <c r="M38" s="32"/>
      <c r="N38" s="32"/>
      <c r="S38" s="32"/>
      <c r="T38" s="32"/>
      <c r="U38" s="32"/>
      <c r="V38" s="32"/>
    </row>
    <row r="39" spans="2:23" s="11" customFormat="1" ht="19" x14ac:dyDescent="0.25">
      <c r="C39" s="16"/>
      <c r="D39" s="16"/>
      <c r="E39" s="16"/>
      <c r="F39" s="16"/>
      <c r="H39" s="16"/>
      <c r="I39" s="16"/>
      <c r="J39" s="16"/>
      <c r="K39" s="21"/>
      <c r="L39" s="21"/>
      <c r="M39" s="21"/>
      <c r="N39" s="21"/>
      <c r="S39" s="21"/>
      <c r="T39" s="21"/>
      <c r="U39" s="21"/>
      <c r="V39" s="21"/>
    </row>
    <row r="40" spans="2:23" s="11" customFormat="1" ht="19" x14ac:dyDescent="0.25">
      <c r="B40" s="11" t="s">
        <v>2</v>
      </c>
      <c r="F40" s="15">
        <v>7017.75</v>
      </c>
      <c r="I40" s="11" t="s">
        <v>26</v>
      </c>
      <c r="J40" s="16">
        <f>J38-J41-J42</f>
        <v>127633.97999999998</v>
      </c>
      <c r="S40" s="32"/>
      <c r="T40" s="32"/>
      <c r="U40" s="32"/>
      <c r="V40" s="32"/>
    </row>
    <row r="41" spans="2:23" s="11" customFormat="1" ht="19" x14ac:dyDescent="0.25">
      <c r="B41" s="30" t="s">
        <v>29</v>
      </c>
      <c r="C41" s="30"/>
      <c r="D41" s="30"/>
      <c r="E41" s="30"/>
      <c r="F41" s="19">
        <f>H10-H8</f>
        <v>4940.34</v>
      </c>
      <c r="I41" s="11" t="s">
        <v>24</v>
      </c>
      <c r="J41" s="16">
        <f>J11</f>
        <v>4940.34</v>
      </c>
    </row>
    <row r="42" spans="2:23" s="11" customFormat="1" ht="19" x14ac:dyDescent="0.25">
      <c r="I42" s="11" t="s">
        <v>25</v>
      </c>
      <c r="J42" s="16">
        <f>J14+J18+J22</f>
        <v>6852.93</v>
      </c>
    </row>
    <row r="43" spans="2:23" s="11" customFormat="1" ht="20" thickBot="1" x14ac:dyDescent="0.3">
      <c r="J43" s="27">
        <f>SUM(J40:J42)</f>
        <v>139427.24999999997</v>
      </c>
    </row>
    <row r="44" spans="2:23" s="11" customFormat="1" ht="20" thickTop="1" x14ac:dyDescent="0.25">
      <c r="I44" s="25"/>
      <c r="J44" s="16"/>
    </row>
    <row r="46" spans="2:23" x14ac:dyDescent="0.2">
      <c r="K46" s="28"/>
      <c r="L46" s="28"/>
      <c r="M46" s="28"/>
      <c r="N46" s="28"/>
      <c r="O46" s="4"/>
      <c r="S46" s="28"/>
      <c r="T46" s="28"/>
      <c r="U46" s="28"/>
      <c r="V46" s="28"/>
      <c r="W46" s="4"/>
    </row>
    <row r="47" spans="2:23" x14ac:dyDescent="0.2">
      <c r="K47" s="28"/>
      <c r="L47" s="28"/>
      <c r="M47" s="28"/>
      <c r="N47" s="28"/>
      <c r="O47" s="4"/>
    </row>
    <row r="48" spans="2:23" ht="16" thickBot="1" x14ac:dyDescent="0.25">
      <c r="O48" s="5"/>
    </row>
    <row r="49" spans="2:25" ht="16" thickTop="1" x14ac:dyDescent="0.2">
      <c r="B49" s="1"/>
      <c r="Y49" s="1"/>
    </row>
    <row r="50" spans="2:25" x14ac:dyDescent="0.2">
      <c r="B50" s="4"/>
      <c r="Y50" s="1"/>
    </row>
    <row r="51" spans="2:25" x14ac:dyDescent="0.2">
      <c r="B51" s="4"/>
      <c r="Y51" s="4"/>
    </row>
    <row r="52" spans="2:25" x14ac:dyDescent="0.2">
      <c r="B52" s="1"/>
    </row>
    <row r="53" spans="2:25" x14ac:dyDescent="0.2">
      <c r="B53" s="1"/>
    </row>
    <row r="54" spans="2:25" x14ac:dyDescent="0.2">
      <c r="B54" s="4"/>
    </row>
  </sheetData>
  <mergeCells count="27">
    <mergeCell ref="B3:Y3"/>
    <mergeCell ref="I8:I9"/>
    <mergeCell ref="Q8:Q9"/>
    <mergeCell ref="Y8:Y9"/>
    <mergeCell ref="H8:H9"/>
    <mergeCell ref="Q10:Q13"/>
    <mergeCell ref="Y10:Y13"/>
    <mergeCell ref="H10:H12"/>
    <mergeCell ref="H13:H16"/>
    <mergeCell ref="Q14:Q17"/>
    <mergeCell ref="Y14:Y17"/>
    <mergeCell ref="H17:H20"/>
    <mergeCell ref="Q18:Q21"/>
    <mergeCell ref="Y18:Y21"/>
    <mergeCell ref="H21:H24"/>
    <mergeCell ref="Q22:Q25"/>
    <mergeCell ref="Y22:Y25"/>
    <mergeCell ref="H25:H26"/>
    <mergeCell ref="Y26:Y27"/>
    <mergeCell ref="K46:N46"/>
    <mergeCell ref="S46:V46"/>
    <mergeCell ref="B41:E41"/>
    <mergeCell ref="K47:N47"/>
    <mergeCell ref="H27:H28"/>
    <mergeCell ref="K38:N38"/>
    <mergeCell ref="S38:V38"/>
    <mergeCell ref="S40:V40"/>
  </mergeCells>
  <pageMargins left="0.7" right="0.7" top="0.75" bottom="0.75" header="0.3" footer="0.3"/>
  <ignoredErrors>
    <ignoredError sqref="F8:F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Sarah Gregory</cp:lastModifiedBy>
  <cp:lastPrinted>2023-11-14T13:22:17Z</cp:lastPrinted>
  <dcterms:created xsi:type="dcterms:W3CDTF">2023-11-14T11:43:10Z</dcterms:created>
  <dcterms:modified xsi:type="dcterms:W3CDTF">2026-09-09T15:27:17Z</dcterms:modified>
</cp:coreProperties>
</file>