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gregory/Documents/holiday/"/>
    </mc:Choice>
  </mc:AlternateContent>
  <xr:revisionPtr revIDLastSave="0" documentId="13_ncr:1_{FFE59F3B-F19A-9443-A965-FE9ADFFD1344}" xr6:coauthVersionLast="47" xr6:coauthVersionMax="47" xr10:uidLastSave="{00000000-0000-0000-0000-000000000000}"/>
  <bookViews>
    <workbookView xWindow="0" yWindow="500" windowWidth="51200" windowHeight="27160" xr2:uid="{55901388-995B-4664-B0D4-808C3F56E8B5}"/>
  </bookViews>
  <sheets>
    <sheet name="Budget Proposal" sheetId="2" r:id="rId1"/>
    <sheet name="Clerk Training" sheetId="4" r:id="rId2"/>
    <sheet name="tree works" sheetId="6" r:id="rId3"/>
  </sheets>
  <definedNames>
    <definedName name="_xlnm._FilterDatabase" localSheetId="0" hidden="1">'Budget Proposal'!$A$4:$G$42</definedName>
    <definedName name="_xlnm.Print_Area" localSheetId="0">'Budget Proposal'!$A$2:$N$59</definedName>
    <definedName name="_xlnm.Print_Area" localSheetId="1">'Clerk Training'!$B$4:$J$15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1" i="2" l="1"/>
  <c r="L8" i="2"/>
  <c r="L14" i="2"/>
  <c r="L17" i="2"/>
  <c r="L18" i="2"/>
  <c r="L19" i="2"/>
  <c r="L20" i="2"/>
  <c r="L21" i="2"/>
  <c r="L22" i="2"/>
  <c r="L23" i="2"/>
  <c r="L24" i="2"/>
  <c r="L26" i="2"/>
  <c r="L27" i="2"/>
  <c r="L28" i="2"/>
  <c r="L29" i="2"/>
  <c r="L32" i="2"/>
  <c r="L33" i="2"/>
  <c r="L34" i="2"/>
  <c r="L35" i="2"/>
  <c r="L36" i="2"/>
  <c r="L40" i="2"/>
  <c r="L6" i="2"/>
  <c r="H15" i="4" l="1"/>
  <c r="F5" i="4"/>
  <c r="J5" i="4" s="1"/>
  <c r="H16" i="2" l="1"/>
  <c r="H13" i="2"/>
  <c r="I16" i="2"/>
  <c r="L16" i="2" s="1"/>
  <c r="I13" i="2"/>
  <c r="L13" i="2" s="1"/>
  <c r="F13" i="4"/>
  <c r="J13" i="4" s="1"/>
  <c r="F12" i="4"/>
  <c r="H8" i="4"/>
  <c r="I25" i="2" s="1"/>
  <c r="L25" i="2" s="1"/>
  <c r="F6" i="4"/>
  <c r="J6" i="4" s="1"/>
  <c r="S37" i="2"/>
  <c r="R37" i="2"/>
  <c r="Q37" i="2"/>
  <c r="P37" i="2"/>
  <c r="O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19" i="2"/>
  <c r="T18" i="2"/>
  <c r="T17" i="2"/>
  <c r="T13" i="2"/>
  <c r="T10" i="2"/>
  <c r="T9" i="2"/>
  <c r="T8" i="2"/>
  <c r="T7" i="2"/>
  <c r="H25" i="2" l="1"/>
  <c r="J12" i="4"/>
  <c r="F8" i="4"/>
  <c r="F15" i="4" s="1"/>
  <c r="T37" i="2"/>
  <c r="J8" i="4" l="1"/>
  <c r="J15" i="4" s="1"/>
  <c r="F13" i="2"/>
  <c r="E25" i="2"/>
  <c r="I51" i="2" l="1"/>
  <c r="L51" i="2" s="1"/>
  <c r="E13" i="2"/>
  <c r="G51" i="2"/>
  <c r="F25" i="2"/>
  <c r="F51" i="2" l="1"/>
  <c r="F54" i="2" l="1"/>
  <c r="E50" i="2"/>
  <c r="E57" i="2" s="1"/>
  <c r="E58" i="2" l="1"/>
  <c r="E54" i="2"/>
</calcChain>
</file>

<file path=xl/sharedStrings.xml><?xml version="1.0" encoding="utf-8"?>
<sst xmlns="http://schemas.openxmlformats.org/spreadsheetml/2006/main" count="265" uniqueCount="161">
  <si>
    <t>Budget</t>
  </si>
  <si>
    <t>Insurance</t>
  </si>
  <si>
    <t>Bank Charges</t>
  </si>
  <si>
    <t>Clerk's Salary</t>
  </si>
  <si>
    <t>Clerk's Mileage</t>
  </si>
  <si>
    <t>Clerk's Pension</t>
  </si>
  <si>
    <t>Subscriptions</t>
  </si>
  <si>
    <t>Software Licences</t>
  </si>
  <si>
    <t>Training</t>
  </si>
  <si>
    <t xml:space="preserve">Web fees </t>
  </si>
  <si>
    <t>Newsletter</t>
  </si>
  <si>
    <t>Data Protection</t>
  </si>
  <si>
    <t>Grounds Maintenance</t>
  </si>
  <si>
    <t>Footpath Assistant</t>
  </si>
  <si>
    <t>Equipment repair/main.</t>
  </si>
  <si>
    <t>Waste management</t>
  </si>
  <si>
    <t>Street Lighting</t>
  </si>
  <si>
    <t>Tree Surgery</t>
  </si>
  <si>
    <t>Info Box</t>
  </si>
  <si>
    <t>PWLB Contingent Fund</t>
  </si>
  <si>
    <t xml:space="preserve">General Reserve </t>
  </si>
  <si>
    <t>Total</t>
  </si>
  <si>
    <t>Precept</t>
  </si>
  <si>
    <t xml:space="preserve">PWLB </t>
  </si>
  <si>
    <t>Churchyard Maintenance</t>
  </si>
  <si>
    <t>S137</t>
  </si>
  <si>
    <t>Election Costs</t>
  </si>
  <si>
    <t>2024-25</t>
  </si>
  <si>
    <t>Hall Rental</t>
  </si>
  <si>
    <t xml:space="preserve">Spent at </t>
  </si>
  <si>
    <t>Statutory</t>
  </si>
  <si>
    <t>Discretionary</t>
  </si>
  <si>
    <t>Contractural</t>
  </si>
  <si>
    <t>Administration</t>
  </si>
  <si>
    <t>Other</t>
  </si>
  <si>
    <t>Audit Fees</t>
  </si>
  <si>
    <t>Legal Fees</t>
  </si>
  <si>
    <t>New clerk lives in Parish</t>
  </si>
  <si>
    <t>Amount</t>
  </si>
  <si>
    <t>2025-26</t>
  </si>
  <si>
    <t>Proposed Budget</t>
  </si>
  <si>
    <t>Notes</t>
  </si>
  <si>
    <t>Budget Line</t>
  </si>
  <si>
    <t>Category</t>
  </si>
  <si>
    <t>Course</t>
  </si>
  <si>
    <t>Hours</t>
  </si>
  <si>
    <t>Year</t>
  </si>
  <si>
    <t>Hourly Rate</t>
  </si>
  <si>
    <t>Salary Cost</t>
  </si>
  <si>
    <t>Course Cost</t>
  </si>
  <si>
    <t>Total Cost</t>
  </si>
  <si>
    <t>Certificate in Local Council Administration (CiLCA) - Qualification Fee</t>
  </si>
  <si>
    <t>Three-cocked Hat</t>
  </si>
  <si>
    <t>Mill Hill</t>
  </si>
  <si>
    <t>Broom Hill</t>
  </si>
  <si>
    <t>Common Lime</t>
  </si>
  <si>
    <t>Action Year</t>
  </si>
  <si>
    <t>Status</t>
  </si>
  <si>
    <t>Next Review</t>
  </si>
  <si>
    <t>Field Maple</t>
  </si>
  <si>
    <t>Common Oak</t>
  </si>
  <si>
    <t>Common Ash</t>
  </si>
  <si>
    <t>Sycamore</t>
  </si>
  <si>
    <t>Type</t>
  </si>
  <si>
    <t>Tree Ref</t>
  </si>
  <si>
    <t>Location</t>
  </si>
  <si>
    <t>Complete</t>
  </si>
  <si>
    <t>Clerk's home office expenses</t>
  </si>
  <si>
    <t>Consumerables</t>
  </si>
  <si>
    <t>Interest on the council's reserves</t>
  </si>
  <si>
    <t>31.09.2024</t>
  </si>
  <si>
    <t>Postage, telecoms, consumables etc</t>
  </si>
  <si>
    <t>External Printing</t>
  </si>
  <si>
    <t>Discretionary payments i.e. charitable donations</t>
  </si>
  <si>
    <t>£36 re Lloyds Bank Credit Card / £72 UTB</t>
  </si>
  <si>
    <t>£438 in Reserves</t>
  </si>
  <si>
    <t>26-27</t>
  </si>
  <si>
    <r>
      <t>Training</t>
    </r>
    <r>
      <rPr>
        <sz val="14"/>
        <color theme="1"/>
        <rFont val="Calibri (Body)"/>
      </rPr>
      <t xml:space="preserve"> fees (clerk)</t>
    </r>
  </si>
  <si>
    <t xml:space="preserve">Funded by SCC </t>
  </si>
  <si>
    <t>Employers NIC on above</t>
  </si>
  <si>
    <t>Employer NIC on above</t>
  </si>
  <si>
    <t>Employers NIC @ 15% due on salary over £5000 from April  2025</t>
  </si>
  <si>
    <t>Document</t>
  </si>
  <si>
    <t>Date</t>
  </si>
  <si>
    <t>Vat</t>
  </si>
  <si>
    <t>Date accepted</t>
  </si>
  <si>
    <t>Date paid</t>
  </si>
  <si>
    <t>Provider</t>
  </si>
  <si>
    <t>Eastwood</t>
  </si>
  <si>
    <t>Works</t>
  </si>
  <si>
    <t>Description of works</t>
  </si>
  <si>
    <t>Invoice</t>
  </si>
  <si>
    <t>Works to T1-4, 6,7</t>
  </si>
  <si>
    <t>Yr 1 works</t>
  </si>
  <si>
    <t>Yr 2 works</t>
  </si>
  <si>
    <t>Works to T5, 8-11</t>
  </si>
  <si>
    <t>Quote 3886</t>
  </si>
  <si>
    <t>Quote 4128</t>
  </si>
  <si>
    <t>Quote 4006</t>
  </si>
  <si>
    <t>works</t>
  </si>
  <si>
    <t>Works at rear of Forge Cottage</t>
  </si>
  <si>
    <t>Clear tree from footpath</t>
  </si>
  <si>
    <t>Quote 5438</t>
  </si>
  <si>
    <t>Survey</t>
  </si>
  <si>
    <t>Churchyard</t>
  </si>
  <si>
    <t>Quote 5499</t>
  </si>
  <si>
    <t>Broom Hill-coppicing</t>
  </si>
  <si>
    <t>?</t>
  </si>
  <si>
    <t>paid 31/8/23</t>
  </si>
  <si>
    <t>paid  29/09/23</t>
  </si>
  <si>
    <t>Survey or Works</t>
  </si>
  <si>
    <t>% Change</t>
  </si>
  <si>
    <t>2026-27</t>
  </si>
  <si>
    <t>Certificate in Local Council Administration (CiLCA) - New Portfolio being devised.  No new registrations at present.</t>
  </si>
  <si>
    <r>
      <t>Based on requests received from 2 parishioners in 12 months to 03/25- budgeted at</t>
    </r>
    <r>
      <rPr>
        <sz val="14"/>
        <color theme="1"/>
        <rFont val="Calibri (Body)"/>
      </rPr>
      <t xml:space="preserve"> 1.0 hours per month at new hourly rate</t>
    </r>
    <r>
      <rPr>
        <sz val="14"/>
        <color theme="1"/>
        <rFont val="Calibri"/>
        <family val="2"/>
        <scheme val="minor"/>
      </rPr>
      <t xml:space="preserve">  (£16.35)</t>
    </r>
  </si>
  <si>
    <t>SLCC and SALC (Incr by 4% for RPI)</t>
  </si>
  <si>
    <t>Phone £120, paper £72 and ink £48 plus £150 for other items. (Incr by 4% for RPI)</t>
  </si>
  <si>
    <t>Increased by 4% for RPI</t>
  </si>
  <si>
    <t>Assumes 2 newsletters pa plus Leaflets/Posters plus increased by 4% for RPI</t>
  </si>
  <si>
    <t>£52 paid 2025-26.  Incr by 4% for RPI</t>
  </si>
  <si>
    <t>Incr by 4% for RPI</t>
  </si>
  <si>
    <t>We have no equipment in use which should need repairing. If it does we'll look to the reserves</t>
  </si>
  <si>
    <t>UKPN Wayleave Agreement</t>
  </si>
  <si>
    <t>Other income</t>
  </si>
  <si>
    <t>Wayleave Agreement entered into  Aug25</t>
  </si>
  <si>
    <t>Increased to reflect change to .gov.uk domain name</t>
  </si>
  <si>
    <t>Support for non commercial activies - TCC</t>
  </si>
  <si>
    <t>27-28</t>
  </si>
  <si>
    <t>Churchyard wall loan agreement.</t>
  </si>
  <si>
    <t xml:space="preserve">3yr deal ends 1 Oct 2026. Budgeted increase - 6% </t>
  </si>
  <si>
    <r>
      <rPr>
        <sz val="14"/>
        <color theme="1"/>
        <rFont val="Calibri (Body)"/>
      </rPr>
      <t>Updated for new hourly rate</t>
    </r>
    <r>
      <rPr>
        <sz val="14"/>
        <color theme="1"/>
        <rFont val="Calibri"/>
        <family val="2"/>
        <scheme val="minor"/>
      </rPr>
      <t xml:space="preserve"> and budget for 37.35 hours per month @ £16.35ph plus 1 hour per month training </t>
    </r>
  </si>
  <si>
    <t>For clerk training fees.  (New) councillors to be covered by reserve</t>
  </si>
  <si>
    <t>Assumes 3 x 3Rs 2026-27 (not funded by grant)</t>
  </si>
  <si>
    <t>Based on  most recent invoice plus 4%</t>
  </si>
  <si>
    <t>Dog and waste bin emptying. Based on  most recent invoice plus 4%</t>
  </si>
  <si>
    <t>Updated tree surveys of BH &amp; Mill Hill plus resultant tree works</t>
  </si>
  <si>
    <t>Consultancy on works required to churchyard wall /refunding of resevres if expended FY25/6</t>
  </si>
  <si>
    <t>Defibrillator Maintenance</t>
  </si>
  <si>
    <t>Clerk training (hours plus NIC)</t>
  </si>
  <si>
    <t xml:space="preserve">Actual precept </t>
  </si>
  <si>
    <t>CODDENHAM PARISH COUNCIL - BUDGET AND PRECEPT RECOMMENDATION FY26/27</t>
  </si>
  <si>
    <t>ILCA to CILCA-budgeted 25/6</t>
  </si>
  <si>
    <t>CILCA Portfolio Course (6 sessions)-budgeted 25/6</t>
  </si>
  <si>
    <t>NOTES:  Currently no tree works outstanding and no unaccepted quotes,</t>
  </si>
  <si>
    <t>paid feb 25</t>
  </si>
  <si>
    <t>paid Jan 25</t>
  </si>
  <si>
    <t>Quote 5905</t>
  </si>
  <si>
    <t>TCH</t>
  </si>
  <si>
    <t>paid June25</t>
  </si>
  <si>
    <t>Quote 5907</t>
  </si>
  <si>
    <t>Churchyard-Works to T4, T6, T19, T23,T24, T1, T5,T14, T17, T21</t>
  </si>
  <si>
    <t>Paid July 25</t>
  </si>
  <si>
    <t>Quote 6024</t>
  </si>
  <si>
    <t>TCH. T8-Lime</t>
  </si>
  <si>
    <t xml:space="preserve"> paid  Aug 25</t>
  </si>
  <si>
    <t xml:space="preserve">Payment to CIO </t>
  </si>
  <si>
    <t>as againt budget</t>
  </si>
  <si>
    <t>as against actual precept</t>
  </si>
  <si>
    <t>Clerk's Time - FoIA Requests</t>
  </si>
  <si>
    <t>To repay smaller 2030 maturity loan in 2028 contiguous with larger loan in 2028</t>
  </si>
  <si>
    <t>Grass cutting for BH/churchyard &amp; hedging BH- recent quote + £500 for additional BH 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</si>
</sst>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£&quot;#,##0_);[Red]\(&quot;£&quot;#,##0\)"/>
    <numFmt numFmtId="43" formatCode="_(* #,##0.00_);_(* \(#,##0.00\);_(* &quot;-&quot;??_);_(@_)"/>
    <numFmt numFmtId="164" formatCode="&quot;£&quot;#,##0;[Red]\-&quot;£&quot;#,##0"/>
    <numFmt numFmtId="165" formatCode="&quot;£&quot;#,##0"/>
    <numFmt numFmtId="166" formatCode="&quot;£&quot;#,##0.00"/>
    <numFmt numFmtId="167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0070C0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 (Body)"/>
    </font>
    <font>
      <sz val="14"/>
      <color rgb="FFFF0000"/>
      <name val="Calibri"/>
      <family val="2"/>
      <scheme val="minor"/>
    </font>
    <font>
      <b/>
      <sz val="14"/>
      <color rgb="FFFF0000"/>
      <name val="Calibri (Body)"/>
    </font>
    <font>
      <b/>
      <sz val="14"/>
      <color rgb="FF0070C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sz val="14"/>
      <color theme="8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3" borderId="0" xfId="0" applyFont="1" applyFill="1" applyAlignment="1">
      <alignment horizontal="center"/>
    </xf>
    <xf numFmtId="166" fontId="0" fillId="0" borderId="0" xfId="0" applyNumberFormat="1"/>
    <xf numFmtId="0" fontId="3" fillId="0" borderId="0" xfId="0" applyFont="1" applyAlignment="1">
      <alignment horizontal="center"/>
    </xf>
    <xf numFmtId="166" fontId="1" fillId="0" borderId="9" xfId="0" applyNumberFormat="1" applyFont="1" applyBorder="1"/>
    <xf numFmtId="166" fontId="1" fillId="0" borderId="0" xfId="0" applyNumberFormat="1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/>
    <xf numFmtId="0" fontId="7" fillId="3" borderId="0" xfId="0" applyFont="1" applyFill="1" applyAlignment="1">
      <alignment horizontal="center" vertical="top"/>
    </xf>
    <xf numFmtId="0" fontId="7" fillId="4" borderId="0" xfId="0" applyFont="1" applyFill="1" applyAlignment="1">
      <alignment horizontal="center" vertical="top"/>
    </xf>
    <xf numFmtId="165" fontId="6" fillId="0" borderId="0" xfId="0" applyNumberFormat="1" applyFont="1" applyAlignment="1">
      <alignment vertical="top"/>
    </xf>
    <xf numFmtId="165" fontId="5" fillId="0" borderId="0" xfId="0" applyNumberFormat="1" applyFont="1" applyAlignment="1">
      <alignment vertical="top"/>
    </xf>
    <xf numFmtId="165" fontId="5" fillId="0" borderId="0" xfId="0" applyNumberFormat="1" applyFont="1"/>
    <xf numFmtId="165" fontId="9" fillId="0" borderId="0" xfId="0" applyNumberFormat="1" applyFont="1" applyAlignment="1">
      <alignment vertical="top"/>
    </xf>
    <xf numFmtId="43" fontId="5" fillId="0" borderId="0" xfId="2" applyFont="1"/>
    <xf numFmtId="43" fontId="5" fillId="0" borderId="15" xfId="2" applyFont="1" applyBorder="1"/>
    <xf numFmtId="167" fontId="5" fillId="0" borderId="0" xfId="2" applyNumberFormat="1" applyFont="1"/>
    <xf numFmtId="43" fontId="10" fillId="0" borderId="14" xfId="2" applyFont="1" applyBorder="1"/>
    <xf numFmtId="43" fontId="10" fillId="0" borderId="0" xfId="2" applyFont="1" applyBorder="1"/>
    <xf numFmtId="6" fontId="5" fillId="0" borderId="0" xfId="0" applyNumberFormat="1" applyFont="1" applyAlignment="1">
      <alignment vertical="top"/>
    </xf>
    <xf numFmtId="43" fontId="5" fillId="0" borderId="0" xfId="2" applyFont="1" applyFill="1"/>
    <xf numFmtId="43" fontId="5" fillId="0" borderId="15" xfId="2" applyFont="1" applyFill="1" applyBorder="1"/>
    <xf numFmtId="167" fontId="5" fillId="0" borderId="0" xfId="2" applyNumberFormat="1" applyFont="1" applyFill="1"/>
    <xf numFmtId="43" fontId="5" fillId="0" borderId="16" xfId="2" applyFont="1" applyBorder="1"/>
    <xf numFmtId="167" fontId="5" fillId="0" borderId="16" xfId="2" applyNumberFormat="1" applyFont="1" applyBorder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167" fontId="6" fillId="0" borderId="0" xfId="2" applyNumberFormat="1" applyFont="1"/>
    <xf numFmtId="165" fontId="13" fillId="0" borderId="0" xfId="0" applyNumberFormat="1" applyFont="1"/>
    <xf numFmtId="0" fontId="6" fillId="0" borderId="0" xfId="0" applyFont="1" applyAlignment="1">
      <alignment vertical="top"/>
    </xf>
    <xf numFmtId="0" fontId="6" fillId="0" borderId="0" xfId="0" applyFont="1"/>
    <xf numFmtId="165" fontId="6" fillId="0" borderId="9" xfId="0" applyNumberFormat="1" applyFont="1" applyBorder="1"/>
    <xf numFmtId="165" fontId="6" fillId="0" borderId="0" xfId="0" applyNumberFormat="1" applyFont="1"/>
    <xf numFmtId="165" fontId="14" fillId="0" borderId="9" xfId="0" applyNumberFormat="1" applyFont="1" applyBorder="1"/>
    <xf numFmtId="0" fontId="6" fillId="0" borderId="10" xfId="0" applyFont="1" applyBorder="1"/>
    <xf numFmtId="0" fontId="6" fillId="0" borderId="17" xfId="0" applyFont="1" applyBorder="1"/>
    <xf numFmtId="0" fontId="6" fillId="0" borderId="11" xfId="0" applyFont="1" applyBorder="1"/>
    <xf numFmtId="165" fontId="12" fillId="0" borderId="0" xfId="0" applyNumberFormat="1" applyFont="1"/>
    <xf numFmtId="0" fontId="12" fillId="0" borderId="0" xfId="0" applyFont="1" applyAlignment="1">
      <alignment vertical="top"/>
    </xf>
    <xf numFmtId="0" fontId="6" fillId="0" borderId="12" xfId="0" applyFont="1" applyBorder="1" applyAlignment="1">
      <alignment vertical="top"/>
    </xf>
    <xf numFmtId="0" fontId="6" fillId="0" borderId="18" xfId="0" applyFont="1" applyBorder="1" applyAlignment="1">
      <alignment vertical="top"/>
    </xf>
    <xf numFmtId="0" fontId="6" fillId="0" borderId="13" xfId="0" applyFont="1" applyBorder="1" applyAlignment="1">
      <alignment vertical="top"/>
    </xf>
    <xf numFmtId="9" fontId="12" fillId="0" borderId="0" xfId="1" applyFont="1" applyBorder="1"/>
    <xf numFmtId="9" fontId="6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0" fillId="0" borderId="0" xfId="0" applyAlignment="1">
      <alignment wrapText="1"/>
    </xf>
    <xf numFmtId="0" fontId="3" fillId="5" borderId="0" xfId="0" applyFont="1" applyFill="1"/>
    <xf numFmtId="0" fontId="3" fillId="5" borderId="0" xfId="0" applyFont="1" applyFill="1" applyAlignment="1">
      <alignment wrapText="1"/>
    </xf>
    <xf numFmtId="14" fontId="0" fillId="0" borderId="0" xfId="0" applyNumberFormat="1"/>
    <xf numFmtId="6" fontId="0" fillId="0" borderId="0" xfId="0" applyNumberFormat="1"/>
    <xf numFmtId="10" fontId="5" fillId="0" borderId="0" xfId="0" applyNumberFormat="1" applyFont="1"/>
    <xf numFmtId="10" fontId="6" fillId="0" borderId="0" xfId="0" applyNumberFormat="1" applyFont="1"/>
    <xf numFmtId="0" fontId="15" fillId="2" borderId="0" xfId="0" applyFont="1" applyFill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5" fontId="9" fillId="0" borderId="0" xfId="0" applyNumberFormat="1" applyFont="1" applyAlignment="1">
      <alignment horizontal="center" vertical="top"/>
    </xf>
    <xf numFmtId="165" fontId="12" fillId="0" borderId="0" xfId="0" applyNumberFormat="1" applyFont="1" applyAlignment="1">
      <alignment horizontal="center"/>
    </xf>
    <xf numFmtId="9" fontId="12" fillId="0" borderId="0" xfId="1" applyFont="1" applyBorder="1" applyAlignment="1">
      <alignment horizontal="center"/>
    </xf>
    <xf numFmtId="165" fontId="16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vertical="top"/>
    </xf>
    <xf numFmtId="0" fontId="10" fillId="0" borderId="0" xfId="0" applyFont="1"/>
    <xf numFmtId="165" fontId="14" fillId="0" borderId="9" xfId="0" applyNumberFormat="1" applyFont="1" applyBorder="1" applyAlignment="1">
      <alignment horizontal="center"/>
    </xf>
    <xf numFmtId="15" fontId="0" fillId="2" borderId="0" xfId="0" applyNumberForma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15" fontId="18" fillId="0" borderId="0" xfId="0" applyNumberFormat="1" applyFont="1" applyAlignment="1">
      <alignment horizontal="center"/>
    </xf>
    <xf numFmtId="0" fontId="0" fillId="0" borderId="0" xfId="0" applyAlignment="1">
      <alignment horizontal="center" vertical="center" wrapText="1"/>
    </xf>
    <xf numFmtId="165" fontId="12" fillId="0" borderId="0" xfId="0" applyNumberFormat="1" applyFont="1" applyAlignment="1">
      <alignment vertical="top"/>
    </xf>
    <xf numFmtId="0" fontId="0" fillId="0" borderId="0" xfId="0" applyAlignment="1">
      <alignment vertical="center" wrapText="1"/>
    </xf>
    <xf numFmtId="17" fontId="0" fillId="0" borderId="0" xfId="0" applyNumberFormat="1"/>
    <xf numFmtId="0" fontId="6" fillId="0" borderId="0" xfId="0" applyFont="1" applyAlignment="1">
      <alignment horizontal="left"/>
    </xf>
    <xf numFmtId="0" fontId="8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3">
    <cellStyle name="Comma" xfId="2" builtinId="3"/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25B8C-BA71-1348-993D-81ED984024EA}">
  <sheetPr>
    <pageSetUpPr fitToPage="1"/>
  </sheetPr>
  <dimension ref="A2:T58"/>
  <sheetViews>
    <sheetView tabSelected="1" view="pageBreakPreview" zoomScaleNormal="110" zoomScaleSheetLayoutView="100" workbookViewId="0">
      <selection activeCell="M51" sqref="M51"/>
    </sheetView>
  </sheetViews>
  <sheetFormatPr baseColWidth="10" defaultColWidth="10.6640625" defaultRowHeight="19" x14ac:dyDescent="0.25"/>
  <cols>
    <col min="1" max="1" width="32.5" style="11" customWidth="1"/>
    <col min="2" max="2" width="35.33203125" style="11" bestFit="1" customWidth="1"/>
    <col min="3" max="3" width="16.1640625" style="11" customWidth="1"/>
    <col min="4" max="4" width="14.6640625" style="11" customWidth="1"/>
    <col min="5" max="7" width="14.6640625" style="11" hidden="1" customWidth="1"/>
    <col min="8" max="8" width="19" style="11" customWidth="1"/>
    <col min="9" max="10" width="19.6640625" style="11" customWidth="1"/>
    <col min="11" max="11" width="19.6640625" style="63" customWidth="1"/>
    <col min="12" max="12" width="18.1640625" style="11" customWidth="1"/>
    <col min="13" max="13" width="143" style="11" customWidth="1"/>
    <col min="14" max="14" width="17.6640625" style="11" customWidth="1"/>
    <col min="15" max="16384" width="10.6640625" style="11"/>
  </cols>
  <sheetData>
    <row r="2" spans="1:20" x14ac:dyDescent="0.25">
      <c r="A2" s="81" t="s">
        <v>140</v>
      </c>
      <c r="B2" s="81"/>
      <c r="C2" s="81"/>
      <c r="D2" s="81"/>
      <c r="E2" s="81"/>
      <c r="F2" s="81"/>
      <c r="G2" s="81"/>
      <c r="H2" s="10"/>
      <c r="I2" s="10"/>
      <c r="J2" s="10"/>
      <c r="K2" s="62"/>
    </row>
    <row r="3" spans="1:20" x14ac:dyDescent="0.25">
      <c r="L3" s="12"/>
    </row>
    <row r="4" spans="1:20" x14ac:dyDescent="0.25">
      <c r="A4" s="83" t="s">
        <v>42</v>
      </c>
      <c r="B4" s="13"/>
      <c r="C4" s="83" t="s">
        <v>43</v>
      </c>
      <c r="D4" s="14"/>
      <c r="E4" s="15" t="s">
        <v>27</v>
      </c>
      <c r="F4" s="15" t="s">
        <v>27</v>
      </c>
      <c r="G4" s="15" t="s">
        <v>29</v>
      </c>
      <c r="H4" s="16" t="s">
        <v>39</v>
      </c>
      <c r="I4" s="16" t="s">
        <v>39</v>
      </c>
      <c r="J4" s="61" t="s">
        <v>112</v>
      </c>
      <c r="K4" s="61" t="s">
        <v>112</v>
      </c>
      <c r="L4" s="84" t="s">
        <v>111</v>
      </c>
      <c r="M4" s="82" t="s">
        <v>41</v>
      </c>
    </row>
    <row r="5" spans="1:20" x14ac:dyDescent="0.25">
      <c r="A5" s="83"/>
      <c r="B5" s="13"/>
      <c r="C5" s="83"/>
      <c r="D5" s="14"/>
      <c r="E5" s="15" t="s">
        <v>22</v>
      </c>
      <c r="F5" s="15" t="s">
        <v>0</v>
      </c>
      <c r="G5" s="15" t="s">
        <v>70</v>
      </c>
      <c r="H5" s="16" t="s">
        <v>22</v>
      </c>
      <c r="I5" s="16" t="s">
        <v>0</v>
      </c>
      <c r="J5" s="61" t="s">
        <v>22</v>
      </c>
      <c r="K5" s="61" t="s">
        <v>40</v>
      </c>
      <c r="L5" s="84"/>
      <c r="M5" s="82"/>
    </row>
    <row r="6" spans="1:20" x14ac:dyDescent="0.25">
      <c r="A6" s="9" t="s">
        <v>35</v>
      </c>
      <c r="B6" s="9" t="s">
        <v>35</v>
      </c>
      <c r="C6" s="9" t="s">
        <v>30</v>
      </c>
      <c r="E6" s="17">
        <v>575</v>
      </c>
      <c r="F6" s="17">
        <v>575</v>
      </c>
      <c r="G6" s="18">
        <v>322</v>
      </c>
      <c r="H6" s="70">
        <v>600</v>
      </c>
      <c r="I6" s="70">
        <v>600</v>
      </c>
      <c r="J6" s="20"/>
      <c r="K6" s="64">
        <v>625</v>
      </c>
      <c r="L6" s="59">
        <f>(K6-I6)/I6</f>
        <v>4.1666666666666664E-2</v>
      </c>
      <c r="M6" s="9" t="s">
        <v>120</v>
      </c>
      <c r="N6" s="20"/>
    </row>
    <row r="7" spans="1:20" x14ac:dyDescent="0.25">
      <c r="A7" s="9" t="s">
        <v>36</v>
      </c>
      <c r="B7" s="9" t="s">
        <v>36</v>
      </c>
      <c r="C7" s="9" t="s">
        <v>31</v>
      </c>
      <c r="E7" s="17">
        <v>0</v>
      </c>
      <c r="F7" s="17">
        <v>0</v>
      </c>
      <c r="G7" s="18">
        <v>6</v>
      </c>
      <c r="H7" s="70">
        <v>0</v>
      </c>
      <c r="I7" s="70">
        <v>0</v>
      </c>
      <c r="J7" s="20"/>
      <c r="K7" s="64">
        <v>1000</v>
      </c>
      <c r="L7" s="59"/>
      <c r="M7" s="9" t="s">
        <v>128</v>
      </c>
      <c r="N7" s="20"/>
      <c r="O7" s="21"/>
      <c r="P7" s="21"/>
      <c r="Q7" s="21"/>
      <c r="R7" s="21"/>
      <c r="S7" s="22"/>
      <c r="T7" s="23">
        <f>SUM(O7:S7)</f>
        <v>0</v>
      </c>
    </row>
    <row r="8" spans="1:20" x14ac:dyDescent="0.25">
      <c r="A8" s="9" t="s">
        <v>1</v>
      </c>
      <c r="B8" s="9" t="s">
        <v>1</v>
      </c>
      <c r="C8" s="9" t="s">
        <v>30</v>
      </c>
      <c r="E8" s="17">
        <v>420</v>
      </c>
      <c r="F8" s="17">
        <v>420</v>
      </c>
      <c r="G8" s="18">
        <v>396.56</v>
      </c>
      <c r="H8" s="70">
        <v>420</v>
      </c>
      <c r="I8" s="70">
        <v>420</v>
      </c>
      <c r="J8" s="20"/>
      <c r="K8" s="64">
        <v>480</v>
      </c>
      <c r="L8" s="59">
        <f t="shared" ref="L8:L51" si="0">(K8-I8)/I8</f>
        <v>0.14285714285714285</v>
      </c>
      <c r="M8" s="9" t="s">
        <v>129</v>
      </c>
      <c r="N8" s="20"/>
      <c r="O8" s="21"/>
      <c r="P8" s="21"/>
      <c r="Q8" s="21"/>
      <c r="R8" s="21"/>
      <c r="S8" s="22"/>
      <c r="T8" s="23">
        <f>SUM(O8:S8)</f>
        <v>0</v>
      </c>
    </row>
    <row r="9" spans="1:20" x14ac:dyDescent="0.25">
      <c r="A9" s="9" t="s">
        <v>25</v>
      </c>
      <c r="B9" s="9" t="s">
        <v>25</v>
      </c>
      <c r="C9" s="9" t="s">
        <v>31</v>
      </c>
      <c r="E9" s="17">
        <v>200</v>
      </c>
      <c r="F9" s="17">
        <v>200</v>
      </c>
      <c r="G9" s="18"/>
      <c r="H9" s="70">
        <v>200</v>
      </c>
      <c r="I9" s="70">
        <v>200</v>
      </c>
      <c r="J9" s="20"/>
      <c r="K9" s="64">
        <v>200</v>
      </c>
      <c r="L9" s="59"/>
      <c r="M9" s="9" t="s">
        <v>73</v>
      </c>
      <c r="N9" s="20"/>
      <c r="O9" s="24"/>
      <c r="P9" s="24"/>
      <c r="Q9" s="25"/>
      <c r="R9" s="21"/>
      <c r="S9" s="22"/>
      <c r="T9" s="23">
        <f>SUM(O9:S9)</f>
        <v>0</v>
      </c>
    </row>
    <row r="10" spans="1:20" x14ac:dyDescent="0.25">
      <c r="A10" s="9" t="s">
        <v>2</v>
      </c>
      <c r="B10" s="9" t="s">
        <v>2</v>
      </c>
      <c r="C10" s="9" t="s">
        <v>32</v>
      </c>
      <c r="E10" s="17">
        <v>72</v>
      </c>
      <c r="F10" s="17">
        <v>72</v>
      </c>
      <c r="G10" s="18">
        <v>98</v>
      </c>
      <c r="H10" s="70">
        <v>102</v>
      </c>
      <c r="I10" s="70">
        <v>102</v>
      </c>
      <c r="J10" s="20"/>
      <c r="K10" s="64">
        <v>102</v>
      </c>
      <c r="L10" s="59"/>
      <c r="M10" s="9" t="s">
        <v>74</v>
      </c>
      <c r="N10" s="20"/>
      <c r="O10" s="21"/>
      <c r="P10" s="21"/>
      <c r="Q10" s="21"/>
      <c r="R10" s="21"/>
      <c r="S10" s="22"/>
      <c r="T10" s="23">
        <f>SUM(O10:S10)</f>
        <v>0</v>
      </c>
    </row>
    <row r="11" spans="1:20" x14ac:dyDescent="0.25">
      <c r="A11" s="9" t="s">
        <v>122</v>
      </c>
      <c r="B11" s="9" t="s">
        <v>123</v>
      </c>
      <c r="C11" s="9"/>
      <c r="E11" s="17"/>
      <c r="F11" s="17"/>
      <c r="G11" s="18"/>
      <c r="H11" s="70"/>
      <c r="I11" s="70"/>
      <c r="J11" s="20"/>
      <c r="K11" s="64">
        <v>-12</v>
      </c>
      <c r="L11" s="59"/>
      <c r="M11" s="9" t="s">
        <v>124</v>
      </c>
      <c r="N11" s="20"/>
      <c r="O11" s="21"/>
      <c r="P11" s="21"/>
      <c r="Q11" s="21"/>
      <c r="R11" s="21"/>
      <c r="S11" s="22"/>
      <c r="T11" s="23"/>
    </row>
    <row r="12" spans="1:20" x14ac:dyDescent="0.25">
      <c r="A12" s="9" t="s">
        <v>69</v>
      </c>
      <c r="B12" s="9" t="s">
        <v>69</v>
      </c>
      <c r="C12" s="9"/>
      <c r="E12" s="17">
        <v>-500</v>
      </c>
      <c r="F12" s="17"/>
      <c r="G12" s="18"/>
      <c r="H12" s="70">
        <v>-500</v>
      </c>
      <c r="I12" s="70">
        <v>-500</v>
      </c>
      <c r="J12" s="20"/>
      <c r="K12" s="64">
        <v>-500</v>
      </c>
      <c r="L12" s="59"/>
      <c r="M12" s="26"/>
      <c r="N12" s="20"/>
      <c r="O12" s="21"/>
      <c r="P12" s="21"/>
      <c r="Q12" s="21"/>
      <c r="R12" s="21"/>
      <c r="S12" s="22"/>
      <c r="T12" s="23"/>
    </row>
    <row r="13" spans="1:20" x14ac:dyDescent="0.25">
      <c r="A13" s="9" t="s">
        <v>3</v>
      </c>
      <c r="B13" s="9" t="s">
        <v>3</v>
      </c>
      <c r="C13" s="9" t="s">
        <v>30</v>
      </c>
      <c r="E13" s="17">
        <f>F13</f>
        <v>8213.4</v>
      </c>
      <c r="F13" s="17">
        <f>(60*6+30*6)*15.21</f>
        <v>8213.4</v>
      </c>
      <c r="G13" s="18">
        <v>4045</v>
      </c>
      <c r="H13" s="70">
        <f>462*15.84</f>
        <v>7318.08</v>
      </c>
      <c r="I13" s="70">
        <f>462*15.84</f>
        <v>7318.08</v>
      </c>
      <c r="J13" s="20"/>
      <c r="K13" s="64">
        <v>7530</v>
      </c>
      <c r="L13" s="59">
        <f t="shared" si="0"/>
        <v>2.8958415322051696E-2</v>
      </c>
      <c r="M13" s="9" t="s">
        <v>130</v>
      </c>
      <c r="N13" s="20"/>
      <c r="O13" s="21"/>
      <c r="P13" s="21"/>
      <c r="Q13" s="21"/>
      <c r="R13" s="21"/>
      <c r="S13" s="22"/>
      <c r="T13" s="23">
        <f t="shared" ref="T13:T36" si="1">SUM(O13:S13)</f>
        <v>0</v>
      </c>
    </row>
    <row r="14" spans="1:20" x14ac:dyDescent="0.25">
      <c r="A14" s="9" t="s">
        <v>80</v>
      </c>
      <c r="B14" s="9"/>
      <c r="C14" s="9"/>
      <c r="E14" s="17"/>
      <c r="F14" s="17"/>
      <c r="G14" s="18"/>
      <c r="H14" s="70">
        <v>347.7</v>
      </c>
      <c r="I14" s="70">
        <v>348</v>
      </c>
      <c r="J14" s="20"/>
      <c r="K14" s="64">
        <v>380</v>
      </c>
      <c r="L14" s="59">
        <f t="shared" si="0"/>
        <v>9.1954022988505746E-2</v>
      </c>
      <c r="M14" s="9" t="s">
        <v>81</v>
      </c>
      <c r="N14" s="20"/>
      <c r="O14" s="21"/>
      <c r="P14" s="21"/>
      <c r="Q14" s="21"/>
      <c r="R14" s="21"/>
      <c r="S14" s="22"/>
      <c r="T14" s="23"/>
    </row>
    <row r="15" spans="1:20" x14ac:dyDescent="0.25">
      <c r="A15" s="9" t="s">
        <v>138</v>
      </c>
      <c r="B15" s="9"/>
      <c r="C15" s="9"/>
      <c r="E15" s="17"/>
      <c r="F15" s="17"/>
      <c r="G15" s="18"/>
      <c r="H15" s="70">
        <v>855</v>
      </c>
      <c r="I15" s="70">
        <v>855</v>
      </c>
      <c r="J15" s="20"/>
      <c r="K15" s="64">
        <v>0</v>
      </c>
      <c r="L15" s="59"/>
      <c r="M15" s="9"/>
      <c r="N15" s="20"/>
      <c r="O15" s="21"/>
      <c r="P15" s="21"/>
      <c r="Q15" s="21"/>
      <c r="R15" s="21"/>
      <c r="S15" s="22"/>
      <c r="T15" s="23"/>
    </row>
    <row r="16" spans="1:20" x14ac:dyDescent="0.25">
      <c r="A16" s="9" t="s">
        <v>3</v>
      </c>
      <c r="B16" s="9" t="s">
        <v>158</v>
      </c>
      <c r="C16" s="9"/>
      <c r="E16" s="17"/>
      <c r="F16" s="17"/>
      <c r="G16" s="18"/>
      <c r="H16" s="70">
        <f>18*15.84</f>
        <v>285.12</v>
      </c>
      <c r="I16" s="70">
        <f>18*15.84</f>
        <v>285.12</v>
      </c>
      <c r="J16" s="20"/>
      <c r="K16" s="64">
        <v>200</v>
      </c>
      <c r="L16" s="59">
        <f t="shared" si="0"/>
        <v>-0.2985409652076319</v>
      </c>
      <c r="M16" s="9" t="s">
        <v>114</v>
      </c>
      <c r="N16" s="78"/>
      <c r="O16" s="21"/>
      <c r="P16" s="21"/>
      <c r="Q16" s="21"/>
      <c r="R16" s="21"/>
      <c r="S16" s="22"/>
      <c r="T16" s="23"/>
    </row>
    <row r="17" spans="1:20" hidden="1" x14ac:dyDescent="0.25">
      <c r="A17" s="9" t="s">
        <v>4</v>
      </c>
      <c r="B17" s="9" t="s">
        <v>4</v>
      </c>
      <c r="C17" s="9" t="s">
        <v>32</v>
      </c>
      <c r="E17" s="17">
        <v>0</v>
      </c>
      <c r="F17" s="17">
        <v>0</v>
      </c>
      <c r="G17" s="18"/>
      <c r="H17" s="70">
        <v>0</v>
      </c>
      <c r="I17" s="70">
        <v>0</v>
      </c>
      <c r="J17" s="20"/>
      <c r="K17" s="64"/>
      <c r="L17" s="59" t="e">
        <f t="shared" si="0"/>
        <v>#DIV/0!</v>
      </c>
      <c r="M17" s="9" t="s">
        <v>37</v>
      </c>
      <c r="N17" s="78"/>
      <c r="O17" s="21"/>
      <c r="P17" s="21"/>
      <c r="Q17" s="21"/>
      <c r="R17" s="21"/>
      <c r="S17" s="22"/>
      <c r="T17" s="23">
        <f t="shared" si="1"/>
        <v>0</v>
      </c>
    </row>
    <row r="18" spans="1:20" hidden="1" x14ac:dyDescent="0.25">
      <c r="A18" s="9" t="s">
        <v>5</v>
      </c>
      <c r="B18" s="9" t="s">
        <v>5</v>
      </c>
      <c r="C18" s="9" t="s">
        <v>30</v>
      </c>
      <c r="E18" s="17">
        <v>0</v>
      </c>
      <c r="F18" s="17">
        <v>0</v>
      </c>
      <c r="G18" s="18"/>
      <c r="H18" s="70">
        <v>0</v>
      </c>
      <c r="I18" s="70">
        <v>0</v>
      </c>
      <c r="J18" s="20"/>
      <c r="K18" s="64"/>
      <c r="L18" s="59" t="e">
        <f t="shared" si="0"/>
        <v>#DIV/0!</v>
      </c>
      <c r="M18" s="9"/>
      <c r="N18" s="20">
        <v>200</v>
      </c>
      <c r="O18" s="21"/>
      <c r="P18" s="21"/>
      <c r="Q18" s="21"/>
      <c r="R18" s="21"/>
      <c r="S18" s="22"/>
      <c r="T18" s="23">
        <f t="shared" si="1"/>
        <v>0</v>
      </c>
    </row>
    <row r="19" spans="1:20" hidden="1" x14ac:dyDescent="0.25">
      <c r="A19" s="9" t="s">
        <v>67</v>
      </c>
      <c r="C19" s="9" t="s">
        <v>32</v>
      </c>
      <c r="E19" s="17">
        <v>0</v>
      </c>
      <c r="F19" s="17">
        <v>0</v>
      </c>
      <c r="G19" s="18"/>
      <c r="H19" s="70">
        <v>0</v>
      </c>
      <c r="I19" s="70">
        <v>0</v>
      </c>
      <c r="J19" s="20"/>
      <c r="K19" s="64"/>
      <c r="L19" s="59" t="e">
        <f t="shared" si="0"/>
        <v>#DIV/0!</v>
      </c>
      <c r="N19" s="20"/>
      <c r="O19" s="21"/>
      <c r="P19" s="21"/>
      <c r="Q19" s="21"/>
      <c r="R19" s="21"/>
      <c r="S19" s="22"/>
      <c r="T19" s="23">
        <f t="shared" si="1"/>
        <v>0</v>
      </c>
    </row>
    <row r="20" spans="1:20" x14ac:dyDescent="0.25">
      <c r="A20" s="9" t="s">
        <v>79</v>
      </c>
      <c r="C20" s="9"/>
      <c r="E20" s="17"/>
      <c r="F20" s="17"/>
      <c r="G20" s="18"/>
      <c r="H20" s="70">
        <v>43</v>
      </c>
      <c r="I20" s="70">
        <v>43</v>
      </c>
      <c r="J20" s="20"/>
      <c r="K20" s="64">
        <v>30</v>
      </c>
      <c r="L20" s="59">
        <f t="shared" si="0"/>
        <v>-0.30232558139534882</v>
      </c>
      <c r="M20" s="9" t="s">
        <v>81</v>
      </c>
      <c r="N20" s="20"/>
      <c r="O20" s="21"/>
      <c r="P20" s="21"/>
      <c r="Q20" s="21"/>
      <c r="R20" s="21"/>
      <c r="S20" s="22"/>
      <c r="T20" s="23"/>
    </row>
    <row r="21" spans="1:20" ht="40" x14ac:dyDescent="0.25">
      <c r="A21" s="52" t="s">
        <v>71</v>
      </c>
      <c r="B21" s="9" t="s">
        <v>71</v>
      </c>
      <c r="C21" s="9" t="s">
        <v>33</v>
      </c>
      <c r="E21" s="17">
        <v>350</v>
      </c>
      <c r="F21" s="17">
        <v>350</v>
      </c>
      <c r="G21" s="18">
        <v>263.12</v>
      </c>
      <c r="H21" s="70">
        <v>400</v>
      </c>
      <c r="I21" s="70">
        <v>400</v>
      </c>
      <c r="J21" s="20"/>
      <c r="K21" s="64">
        <v>416</v>
      </c>
      <c r="L21" s="59">
        <f t="shared" si="0"/>
        <v>0.04</v>
      </c>
      <c r="M21" s="9" t="s">
        <v>116</v>
      </c>
      <c r="N21" s="20"/>
      <c r="O21" s="21"/>
      <c r="P21" s="21"/>
      <c r="Q21" s="21"/>
      <c r="R21" s="21"/>
      <c r="S21" s="22"/>
      <c r="T21" s="23">
        <f t="shared" si="1"/>
        <v>0</v>
      </c>
    </row>
    <row r="22" spans="1:20" hidden="1" x14ac:dyDescent="0.25">
      <c r="A22" s="9" t="s">
        <v>68</v>
      </c>
      <c r="C22" s="9" t="s">
        <v>33</v>
      </c>
      <c r="E22" s="17">
        <v>0</v>
      </c>
      <c r="F22" s="17">
        <v>0</v>
      </c>
      <c r="G22" s="18"/>
      <c r="H22" s="71"/>
      <c r="I22" s="71"/>
      <c r="L22" s="59" t="e">
        <f t="shared" si="0"/>
        <v>#DIV/0!</v>
      </c>
      <c r="N22" s="20">
        <v>30</v>
      </c>
      <c r="O22" s="21"/>
      <c r="P22" s="21"/>
      <c r="Q22" s="21"/>
      <c r="R22" s="21"/>
      <c r="S22" s="22"/>
      <c r="T22" s="23">
        <f t="shared" si="1"/>
        <v>0</v>
      </c>
    </row>
    <row r="23" spans="1:20" x14ac:dyDescent="0.25">
      <c r="A23" s="9" t="s">
        <v>6</v>
      </c>
      <c r="B23" s="9" t="s">
        <v>6</v>
      </c>
      <c r="C23" s="9" t="s">
        <v>33</v>
      </c>
      <c r="E23" s="17">
        <v>450</v>
      </c>
      <c r="F23" s="17">
        <v>450</v>
      </c>
      <c r="G23" s="18">
        <v>428.39</v>
      </c>
      <c r="H23" s="70">
        <v>450</v>
      </c>
      <c r="I23" s="70">
        <v>450</v>
      </c>
      <c r="J23" s="20"/>
      <c r="K23" s="64">
        <v>468</v>
      </c>
      <c r="L23" s="59">
        <f t="shared" si="0"/>
        <v>0.04</v>
      </c>
      <c r="M23" s="9" t="s">
        <v>115</v>
      </c>
      <c r="N23" s="20"/>
      <c r="O23" s="21"/>
      <c r="P23" s="21"/>
      <c r="Q23" s="21"/>
      <c r="R23" s="21"/>
      <c r="S23" s="22"/>
      <c r="T23" s="23">
        <f t="shared" si="1"/>
        <v>0</v>
      </c>
    </row>
    <row r="24" spans="1:20" x14ac:dyDescent="0.25">
      <c r="A24" s="9" t="s">
        <v>7</v>
      </c>
      <c r="B24" s="9" t="s">
        <v>7</v>
      </c>
      <c r="C24" s="9" t="s">
        <v>33</v>
      </c>
      <c r="E24" s="17">
        <v>200</v>
      </c>
      <c r="F24" s="17">
        <v>200</v>
      </c>
      <c r="G24" s="18">
        <v>99.98</v>
      </c>
      <c r="H24" s="70">
        <v>210</v>
      </c>
      <c r="I24" s="70">
        <v>210</v>
      </c>
      <c r="J24" s="20"/>
      <c r="K24" s="64">
        <v>220</v>
      </c>
      <c r="L24" s="59">
        <f t="shared" si="0"/>
        <v>4.7619047619047616E-2</v>
      </c>
      <c r="M24" s="9" t="s">
        <v>117</v>
      </c>
      <c r="O24" s="21"/>
      <c r="P24" s="21"/>
      <c r="Q24" s="21"/>
      <c r="R24" s="21"/>
      <c r="S24" s="22"/>
      <c r="T24" s="23">
        <f t="shared" si="1"/>
        <v>0</v>
      </c>
    </row>
    <row r="25" spans="1:20" x14ac:dyDescent="0.25">
      <c r="A25" s="9" t="s">
        <v>8</v>
      </c>
      <c r="B25" s="9" t="s">
        <v>77</v>
      </c>
      <c r="C25" s="9" t="s">
        <v>33</v>
      </c>
      <c r="E25" s="17" t="e">
        <f>'Clerk Training'!#REF!</f>
        <v>#REF!</v>
      </c>
      <c r="F25" s="17" t="e">
        <f>E25</f>
        <v>#REF!</v>
      </c>
      <c r="G25" s="18"/>
      <c r="H25" s="70">
        <f>I25</f>
        <v>370</v>
      </c>
      <c r="I25" s="70">
        <f>'Clerk Training'!H8</f>
        <v>370</v>
      </c>
      <c r="J25" s="20"/>
      <c r="K25" s="64">
        <v>100</v>
      </c>
      <c r="L25" s="59">
        <f t="shared" si="0"/>
        <v>-0.72972972972972971</v>
      </c>
      <c r="M25" s="53" t="s">
        <v>131</v>
      </c>
      <c r="N25" s="20"/>
      <c r="O25" s="21"/>
      <c r="P25" s="21"/>
      <c r="Q25" s="21"/>
      <c r="R25" s="21"/>
      <c r="S25" s="22"/>
      <c r="T25" s="23">
        <f t="shared" si="1"/>
        <v>0</v>
      </c>
    </row>
    <row r="26" spans="1:20" x14ac:dyDescent="0.25">
      <c r="A26" s="9" t="s">
        <v>9</v>
      </c>
      <c r="B26" s="9" t="s">
        <v>9</v>
      </c>
      <c r="C26" s="9" t="s">
        <v>30</v>
      </c>
      <c r="E26" s="17">
        <v>160</v>
      </c>
      <c r="F26" s="17">
        <v>160</v>
      </c>
      <c r="G26" s="18">
        <v>166.5</v>
      </c>
      <c r="H26" s="70">
        <v>170</v>
      </c>
      <c r="I26" s="70">
        <v>170</v>
      </c>
      <c r="J26" s="20"/>
      <c r="K26" s="64">
        <v>210</v>
      </c>
      <c r="L26" s="59">
        <f t="shared" si="0"/>
        <v>0.23529411764705882</v>
      </c>
      <c r="M26" s="9" t="s">
        <v>125</v>
      </c>
      <c r="N26" s="20"/>
      <c r="O26" s="21"/>
      <c r="P26" s="21"/>
      <c r="Q26" s="21"/>
      <c r="R26" s="21"/>
      <c r="S26" s="22"/>
      <c r="T26" s="23">
        <f t="shared" si="1"/>
        <v>0</v>
      </c>
    </row>
    <row r="27" spans="1:20" x14ac:dyDescent="0.25">
      <c r="A27" s="9" t="s">
        <v>10</v>
      </c>
      <c r="B27" s="9" t="s">
        <v>72</v>
      </c>
      <c r="C27" s="9" t="s">
        <v>33</v>
      </c>
      <c r="E27" s="17">
        <v>300</v>
      </c>
      <c r="F27" s="17">
        <v>300</v>
      </c>
      <c r="G27" s="18">
        <v>169.46</v>
      </c>
      <c r="H27" s="70">
        <v>500</v>
      </c>
      <c r="I27" s="70">
        <v>500</v>
      </c>
      <c r="J27" s="20"/>
      <c r="K27" s="64">
        <v>520</v>
      </c>
      <c r="L27" s="59">
        <f t="shared" si="0"/>
        <v>0.04</v>
      </c>
      <c r="M27" s="9" t="s">
        <v>118</v>
      </c>
      <c r="N27" s="20"/>
      <c r="O27" s="21"/>
      <c r="P27" s="21"/>
      <c r="Q27" s="21"/>
      <c r="R27" s="21"/>
      <c r="S27" s="22"/>
      <c r="T27" s="23">
        <f t="shared" si="1"/>
        <v>0</v>
      </c>
    </row>
    <row r="28" spans="1:20" x14ac:dyDescent="0.25">
      <c r="A28" s="9" t="s">
        <v>11</v>
      </c>
      <c r="B28" s="9" t="s">
        <v>11</v>
      </c>
      <c r="C28" s="9" t="s">
        <v>30</v>
      </c>
      <c r="E28" s="17">
        <v>35</v>
      </c>
      <c r="F28" s="17">
        <v>35</v>
      </c>
      <c r="G28" s="18">
        <v>35</v>
      </c>
      <c r="H28" s="70">
        <v>35</v>
      </c>
      <c r="I28" s="70">
        <v>35</v>
      </c>
      <c r="J28" s="20"/>
      <c r="K28" s="64">
        <v>54</v>
      </c>
      <c r="L28" s="59">
        <f t="shared" si="0"/>
        <v>0.54285714285714282</v>
      </c>
      <c r="M28" s="9" t="s">
        <v>119</v>
      </c>
      <c r="N28" s="20"/>
      <c r="O28" s="21"/>
      <c r="P28" s="21"/>
      <c r="Q28" s="21"/>
      <c r="R28" s="21"/>
      <c r="S28" s="22"/>
      <c r="T28" s="23">
        <f t="shared" si="1"/>
        <v>0</v>
      </c>
    </row>
    <row r="29" spans="1:20" x14ac:dyDescent="0.25">
      <c r="A29" s="9" t="s">
        <v>12</v>
      </c>
      <c r="B29" s="9" t="s">
        <v>12</v>
      </c>
      <c r="C29" s="9" t="s">
        <v>31</v>
      </c>
      <c r="E29" s="17">
        <v>1200</v>
      </c>
      <c r="F29" s="17">
        <v>1200</v>
      </c>
      <c r="G29" s="18">
        <v>397.52</v>
      </c>
      <c r="H29" s="70">
        <v>1625</v>
      </c>
      <c r="I29" s="70">
        <v>1625</v>
      </c>
      <c r="J29" s="20"/>
      <c r="K29" s="69">
        <v>2200</v>
      </c>
      <c r="L29" s="59">
        <f t="shared" si="0"/>
        <v>0.35384615384615387</v>
      </c>
      <c r="M29" s="9" t="s">
        <v>160</v>
      </c>
      <c r="N29" s="20"/>
      <c r="O29" s="21"/>
      <c r="P29" s="21"/>
      <c r="Q29" s="21"/>
      <c r="R29" s="21"/>
      <c r="S29" s="22"/>
      <c r="T29" s="23">
        <f t="shared" si="1"/>
        <v>0</v>
      </c>
    </row>
    <row r="30" spans="1:20" x14ac:dyDescent="0.25">
      <c r="A30" s="9" t="s">
        <v>13</v>
      </c>
      <c r="B30" s="9" t="s">
        <v>13</v>
      </c>
      <c r="C30" s="9" t="s">
        <v>34</v>
      </c>
      <c r="E30" s="17">
        <v>0</v>
      </c>
      <c r="F30" s="17">
        <v>0</v>
      </c>
      <c r="G30" s="18"/>
      <c r="H30" s="70">
        <v>0</v>
      </c>
      <c r="I30" s="70">
        <v>0</v>
      </c>
      <c r="J30" s="20"/>
      <c r="K30" s="64">
        <v>0</v>
      </c>
      <c r="L30" s="59"/>
      <c r="M30" s="9" t="s">
        <v>78</v>
      </c>
      <c r="N30" s="20"/>
      <c r="O30" s="21"/>
      <c r="P30" s="21"/>
      <c r="Q30" s="21"/>
      <c r="R30" s="21"/>
      <c r="S30" s="22"/>
      <c r="T30" s="23">
        <f t="shared" si="1"/>
        <v>0</v>
      </c>
    </row>
    <row r="31" spans="1:20" x14ac:dyDescent="0.25">
      <c r="A31" s="9" t="s">
        <v>14</v>
      </c>
      <c r="B31" s="9" t="s">
        <v>14</v>
      </c>
      <c r="C31" s="9" t="s">
        <v>33</v>
      </c>
      <c r="E31" s="17">
        <v>0</v>
      </c>
      <c r="F31" s="17">
        <v>0</v>
      </c>
      <c r="G31" s="18"/>
      <c r="H31" s="70">
        <v>0</v>
      </c>
      <c r="I31" s="70">
        <v>0</v>
      </c>
      <c r="J31" s="20"/>
      <c r="K31" s="64">
        <v>0</v>
      </c>
      <c r="L31" s="59"/>
      <c r="M31" s="9" t="s">
        <v>121</v>
      </c>
      <c r="N31" s="20"/>
      <c r="O31" s="21"/>
      <c r="P31" s="21"/>
      <c r="Q31" s="21"/>
      <c r="R31" s="21"/>
      <c r="S31" s="22"/>
      <c r="T31" s="23">
        <f t="shared" si="1"/>
        <v>0</v>
      </c>
    </row>
    <row r="32" spans="1:20" x14ac:dyDescent="0.25">
      <c r="A32" s="9" t="s">
        <v>15</v>
      </c>
      <c r="B32" s="9" t="s">
        <v>15</v>
      </c>
      <c r="C32" s="9" t="s">
        <v>31</v>
      </c>
      <c r="E32" s="17">
        <v>650</v>
      </c>
      <c r="F32" s="17">
        <v>650</v>
      </c>
      <c r="G32" s="18">
        <v>556.1</v>
      </c>
      <c r="H32" s="70">
        <v>460</v>
      </c>
      <c r="I32" s="70">
        <v>460</v>
      </c>
      <c r="J32" s="20"/>
      <c r="K32" s="64">
        <v>550</v>
      </c>
      <c r="L32" s="59">
        <f t="shared" si="0"/>
        <v>0.19565217391304349</v>
      </c>
      <c r="M32" s="9" t="s">
        <v>134</v>
      </c>
      <c r="N32" s="20"/>
      <c r="O32" s="27"/>
      <c r="P32" s="27"/>
      <c r="Q32" s="27"/>
      <c r="R32" s="27"/>
      <c r="S32" s="28"/>
      <c r="T32" s="29">
        <f t="shared" si="1"/>
        <v>0</v>
      </c>
    </row>
    <row r="33" spans="1:20" x14ac:dyDescent="0.25">
      <c r="A33" s="9" t="s">
        <v>16</v>
      </c>
      <c r="B33" s="9" t="s">
        <v>16</v>
      </c>
      <c r="C33" s="9" t="s">
        <v>31</v>
      </c>
      <c r="E33" s="17">
        <v>1250</v>
      </c>
      <c r="F33" s="17">
        <v>1250</v>
      </c>
      <c r="G33" s="18">
        <v>325.20999999999998</v>
      </c>
      <c r="H33" s="70">
        <v>350</v>
      </c>
      <c r="I33" s="70">
        <v>350</v>
      </c>
      <c r="J33" s="20"/>
      <c r="K33" s="64">
        <v>270</v>
      </c>
      <c r="L33" s="59">
        <f t="shared" si="0"/>
        <v>-0.22857142857142856</v>
      </c>
      <c r="M33" s="9" t="s">
        <v>133</v>
      </c>
      <c r="N33" s="20"/>
      <c r="O33" s="21"/>
      <c r="P33" s="21"/>
      <c r="Q33" s="21"/>
      <c r="R33" s="21"/>
      <c r="S33" s="22"/>
      <c r="T33" s="23">
        <f t="shared" si="1"/>
        <v>0</v>
      </c>
    </row>
    <row r="34" spans="1:20" x14ac:dyDescent="0.25">
      <c r="A34" s="9" t="s">
        <v>17</v>
      </c>
      <c r="B34" s="9" t="s">
        <v>17</v>
      </c>
      <c r="C34" s="9" t="s">
        <v>32</v>
      </c>
      <c r="E34" s="17">
        <v>3000</v>
      </c>
      <c r="F34" s="17">
        <v>3000</v>
      </c>
      <c r="G34" s="18"/>
      <c r="H34" s="70">
        <v>1700</v>
      </c>
      <c r="I34" s="70">
        <v>1700</v>
      </c>
      <c r="J34" s="20"/>
      <c r="K34" s="64">
        <v>1700</v>
      </c>
      <c r="L34" s="59">
        <f t="shared" si="0"/>
        <v>0</v>
      </c>
      <c r="M34" s="9" t="s">
        <v>135</v>
      </c>
      <c r="N34" s="20"/>
      <c r="O34" s="21"/>
      <c r="P34" s="21"/>
      <c r="Q34" s="21"/>
      <c r="R34" s="21"/>
      <c r="S34" s="22"/>
      <c r="T34" s="23">
        <f t="shared" si="1"/>
        <v>0</v>
      </c>
    </row>
    <row r="35" spans="1:20" x14ac:dyDescent="0.25">
      <c r="A35" s="9" t="s">
        <v>18</v>
      </c>
      <c r="B35" s="9" t="s">
        <v>18</v>
      </c>
      <c r="C35" s="9" t="s">
        <v>31</v>
      </c>
      <c r="E35" s="17">
        <v>50</v>
      </c>
      <c r="F35" s="17">
        <v>50</v>
      </c>
      <c r="G35" s="18"/>
      <c r="H35" s="70">
        <v>50</v>
      </c>
      <c r="I35" s="70">
        <v>50</v>
      </c>
      <c r="J35" s="20"/>
      <c r="K35" s="64">
        <v>50</v>
      </c>
      <c r="L35" s="59">
        <f t="shared" si="0"/>
        <v>0</v>
      </c>
      <c r="N35" s="20"/>
      <c r="O35" s="21"/>
      <c r="P35" s="21"/>
      <c r="Q35" s="21"/>
      <c r="R35" s="21"/>
      <c r="S35" s="22"/>
      <c r="T35" s="23">
        <f t="shared" si="1"/>
        <v>0</v>
      </c>
    </row>
    <row r="36" spans="1:20" x14ac:dyDescent="0.25">
      <c r="A36" s="9" t="s">
        <v>155</v>
      </c>
      <c r="B36" s="9" t="s">
        <v>126</v>
      </c>
      <c r="C36" s="9" t="s">
        <v>32</v>
      </c>
      <c r="E36" s="17">
        <v>4000</v>
      </c>
      <c r="F36" s="17">
        <v>4000</v>
      </c>
      <c r="G36" s="18">
        <v>4000</v>
      </c>
      <c r="H36" s="70">
        <v>4200</v>
      </c>
      <c r="I36" s="70">
        <v>4200</v>
      </c>
      <c r="J36" s="20"/>
      <c r="K36" s="64">
        <v>4400</v>
      </c>
      <c r="L36" s="59">
        <f t="shared" si="0"/>
        <v>4.7619047619047616E-2</v>
      </c>
      <c r="M36" s="9" t="s">
        <v>117</v>
      </c>
      <c r="N36" s="20"/>
      <c r="O36" s="21"/>
      <c r="P36" s="21"/>
      <c r="Q36" s="21"/>
      <c r="R36" s="21"/>
      <c r="S36" s="22"/>
      <c r="T36" s="23">
        <f t="shared" si="1"/>
        <v>0</v>
      </c>
    </row>
    <row r="37" spans="1:20" x14ac:dyDescent="0.25">
      <c r="A37" s="9" t="s">
        <v>19</v>
      </c>
      <c r="B37" s="9" t="s">
        <v>19</v>
      </c>
      <c r="C37" s="9" t="s">
        <v>34</v>
      </c>
      <c r="E37" s="17">
        <v>0</v>
      </c>
      <c r="F37" s="17">
        <v>0</v>
      </c>
      <c r="G37" s="18"/>
      <c r="H37" s="70">
        <v>0</v>
      </c>
      <c r="I37" s="70">
        <v>0</v>
      </c>
      <c r="J37" s="20"/>
      <c r="K37" s="64">
        <v>350</v>
      </c>
      <c r="L37" s="59"/>
      <c r="M37" s="9" t="s">
        <v>159</v>
      </c>
      <c r="N37" s="20"/>
      <c r="O37" s="30">
        <f t="shared" ref="O37:T37" si="2">SUM(O7:O36)</f>
        <v>0</v>
      </c>
      <c r="P37" s="30">
        <f t="shared" si="2"/>
        <v>0</v>
      </c>
      <c r="Q37" s="30">
        <f t="shared" si="2"/>
        <v>0</v>
      </c>
      <c r="R37" s="30">
        <f t="shared" si="2"/>
        <v>0</v>
      </c>
      <c r="S37" s="30">
        <f t="shared" si="2"/>
        <v>0</v>
      </c>
      <c r="T37" s="31">
        <f t="shared" si="2"/>
        <v>0</v>
      </c>
    </row>
    <row r="38" spans="1:20" x14ac:dyDescent="0.25">
      <c r="A38" s="9" t="s">
        <v>23</v>
      </c>
      <c r="B38" s="9" t="s">
        <v>23</v>
      </c>
      <c r="C38" s="9" t="s">
        <v>32</v>
      </c>
      <c r="E38" s="17">
        <v>13151.84</v>
      </c>
      <c r="F38" s="17">
        <v>13151.84</v>
      </c>
      <c r="G38" s="18">
        <v>6575.92</v>
      </c>
      <c r="H38" s="70">
        <v>13152</v>
      </c>
      <c r="I38" s="70">
        <v>13152</v>
      </c>
      <c r="J38" s="20"/>
      <c r="K38" s="64">
        <v>13152</v>
      </c>
      <c r="L38" s="59"/>
      <c r="M38" s="9"/>
      <c r="N38" s="20"/>
    </row>
    <row r="39" spans="1:20" x14ac:dyDescent="0.25">
      <c r="A39" s="9" t="s">
        <v>20</v>
      </c>
      <c r="B39" s="9" t="s">
        <v>20</v>
      </c>
      <c r="C39" s="9" t="s">
        <v>31</v>
      </c>
      <c r="E39" s="17">
        <v>-2000</v>
      </c>
      <c r="F39" s="17">
        <v>0</v>
      </c>
      <c r="G39" s="18"/>
      <c r="H39" s="70">
        <v>0</v>
      </c>
      <c r="I39" s="70">
        <v>0</v>
      </c>
      <c r="J39" s="20"/>
      <c r="K39" s="64">
        <v>0</v>
      </c>
      <c r="L39" s="59"/>
      <c r="N39" s="20"/>
    </row>
    <row r="40" spans="1:20" x14ac:dyDescent="0.25">
      <c r="A40" s="9" t="s">
        <v>24</v>
      </c>
      <c r="B40" s="9" t="s">
        <v>24</v>
      </c>
      <c r="C40" s="9" t="s">
        <v>34</v>
      </c>
      <c r="E40" s="17">
        <v>0</v>
      </c>
      <c r="F40" s="17">
        <v>0</v>
      </c>
      <c r="G40" s="18"/>
      <c r="H40" s="70">
        <v>1500</v>
      </c>
      <c r="I40" s="70">
        <v>1500</v>
      </c>
      <c r="J40" s="20"/>
      <c r="K40" s="64">
        <v>2000</v>
      </c>
      <c r="L40" s="59">
        <f t="shared" si="0"/>
        <v>0.33333333333333331</v>
      </c>
      <c r="M40" s="9" t="s">
        <v>136</v>
      </c>
      <c r="N40" s="20"/>
    </row>
    <row r="41" spans="1:20" x14ac:dyDescent="0.25">
      <c r="A41" s="9" t="s">
        <v>28</v>
      </c>
      <c r="B41" s="9" t="s">
        <v>28</v>
      </c>
      <c r="C41" s="9" t="s">
        <v>31</v>
      </c>
      <c r="E41" s="17">
        <v>120</v>
      </c>
      <c r="F41" s="17">
        <v>120</v>
      </c>
      <c r="G41" s="18"/>
      <c r="H41" s="70">
        <v>120</v>
      </c>
      <c r="I41" s="70">
        <v>120</v>
      </c>
      <c r="J41" s="20"/>
      <c r="K41" s="64">
        <v>120</v>
      </c>
      <c r="L41" s="59"/>
      <c r="M41" s="9" t="s">
        <v>132</v>
      </c>
      <c r="N41" s="20"/>
    </row>
    <row r="42" spans="1:20" x14ac:dyDescent="0.25">
      <c r="A42" s="9" t="s">
        <v>26</v>
      </c>
      <c r="B42" s="9" t="s">
        <v>26</v>
      </c>
      <c r="C42" s="9" t="s">
        <v>30</v>
      </c>
      <c r="E42" s="17">
        <v>0</v>
      </c>
      <c r="F42" s="17">
        <v>0</v>
      </c>
      <c r="G42" s="18"/>
      <c r="H42" s="70">
        <v>100</v>
      </c>
      <c r="I42" s="70">
        <v>100</v>
      </c>
      <c r="J42" s="20"/>
      <c r="K42" s="64">
        <v>100</v>
      </c>
      <c r="L42" s="59"/>
      <c r="M42" s="32" t="s">
        <v>75</v>
      </c>
      <c r="N42" s="20"/>
    </row>
    <row r="43" spans="1:20" x14ac:dyDescent="0.25">
      <c r="A43" s="9" t="s">
        <v>137</v>
      </c>
      <c r="B43" s="9"/>
      <c r="C43" s="9" t="s">
        <v>30</v>
      </c>
      <c r="E43" s="17"/>
      <c r="F43" s="17"/>
      <c r="G43" s="18"/>
      <c r="H43" s="70">
        <v>0</v>
      </c>
      <c r="I43" s="70">
        <v>0</v>
      </c>
      <c r="J43" s="20"/>
      <c r="K43" s="64">
        <v>120</v>
      </c>
      <c r="L43" s="59"/>
      <c r="M43" s="32"/>
      <c r="N43" s="20"/>
    </row>
    <row r="44" spans="1:20" x14ac:dyDescent="0.25">
      <c r="A44" s="9"/>
      <c r="B44" s="9"/>
      <c r="C44" s="9"/>
      <c r="E44" s="17"/>
      <c r="F44" s="17"/>
      <c r="G44" s="18"/>
      <c r="H44" s="71"/>
      <c r="I44" s="71"/>
      <c r="L44" s="59"/>
      <c r="N44" s="20"/>
    </row>
    <row r="45" spans="1:20" x14ac:dyDescent="0.25">
      <c r="A45" s="51"/>
      <c r="B45" s="9"/>
      <c r="C45" s="34"/>
      <c r="D45" s="21"/>
      <c r="E45" s="17"/>
      <c r="F45" s="17"/>
      <c r="G45" s="18">
        <v>2908.5</v>
      </c>
      <c r="H45" s="71"/>
      <c r="I45" s="71"/>
      <c r="K45" s="68"/>
      <c r="L45" s="59"/>
      <c r="M45" s="32"/>
      <c r="N45" s="20"/>
    </row>
    <row r="46" spans="1:20" x14ac:dyDescent="0.25">
      <c r="A46" s="51"/>
      <c r="C46" s="9"/>
      <c r="E46" s="17"/>
      <c r="F46" s="17"/>
      <c r="G46" s="18">
        <v>180</v>
      </c>
      <c r="H46" s="70"/>
      <c r="I46" s="70"/>
      <c r="J46" s="20"/>
      <c r="K46" s="64"/>
      <c r="L46" s="59"/>
      <c r="M46" s="33"/>
      <c r="N46" s="20"/>
    </row>
    <row r="47" spans="1:20" x14ac:dyDescent="0.25">
      <c r="A47" s="51"/>
      <c r="C47" s="9"/>
      <c r="E47" s="17"/>
      <c r="F47" s="17"/>
      <c r="G47" s="18">
        <v>57.46</v>
      </c>
      <c r="H47" s="70"/>
      <c r="I47" s="70"/>
      <c r="J47" s="20"/>
      <c r="K47" s="68"/>
      <c r="L47" s="59"/>
      <c r="M47" s="35"/>
    </row>
    <row r="48" spans="1:20" x14ac:dyDescent="0.25">
      <c r="C48" s="9"/>
      <c r="E48" s="17"/>
      <c r="F48" s="17"/>
      <c r="G48" s="18">
        <v>231.04</v>
      </c>
      <c r="H48" s="70"/>
      <c r="I48" s="70"/>
      <c r="J48" s="20"/>
      <c r="K48" s="64"/>
      <c r="L48" s="59"/>
      <c r="M48" s="32"/>
    </row>
    <row r="49" spans="1:13" x14ac:dyDescent="0.25">
      <c r="A49" s="51"/>
      <c r="C49" s="9"/>
      <c r="E49" s="17"/>
      <c r="F49" s="17"/>
      <c r="G49" s="18">
        <v>1020</v>
      </c>
      <c r="H49" s="70"/>
      <c r="I49" s="70"/>
      <c r="J49" s="20"/>
      <c r="K49" s="64"/>
      <c r="L49" s="59"/>
      <c r="M49" s="32"/>
    </row>
    <row r="50" spans="1:13" ht="20" thickBot="1" x14ac:dyDescent="0.3">
      <c r="A50" s="9"/>
      <c r="B50" s="9"/>
      <c r="C50" s="9"/>
      <c r="E50" s="38" t="e">
        <f>SUM(E6:E50)</f>
        <v>#REF!</v>
      </c>
      <c r="F50" s="17"/>
      <c r="G50" s="18"/>
      <c r="H50" s="70"/>
      <c r="I50" s="70"/>
      <c r="J50" s="20"/>
      <c r="K50" s="64"/>
      <c r="L50" s="59"/>
      <c r="M50" s="33"/>
    </row>
    <row r="51" spans="1:13" s="37" customFormat="1" ht="21" thickTop="1" thickBot="1" x14ac:dyDescent="0.3">
      <c r="A51" s="36" t="s">
        <v>21</v>
      </c>
      <c r="B51" s="36"/>
      <c r="F51" s="38" t="e">
        <f>SUM(F6:F50)</f>
        <v>#REF!</v>
      </c>
      <c r="G51" s="38">
        <f>SUM(G6:G50)</f>
        <v>22281.760000000002</v>
      </c>
      <c r="H51" s="40"/>
      <c r="I51" s="40">
        <f>SUM(I6:I50)</f>
        <v>35063.199999999997</v>
      </c>
      <c r="J51" s="40">
        <v>37035</v>
      </c>
      <c r="K51" s="72">
        <f>SUM(K6:K43)</f>
        <v>37035</v>
      </c>
      <c r="L51" s="60">
        <f t="shared" si="0"/>
        <v>5.6235597435488005E-2</v>
      </c>
      <c r="M51" s="39" t="s">
        <v>156</v>
      </c>
    </row>
    <row r="52" spans="1:13" ht="20" thickTop="1" x14ac:dyDescent="0.25">
      <c r="A52" s="11" t="s">
        <v>139</v>
      </c>
      <c r="H52" s="70">
        <v>35259</v>
      </c>
      <c r="L52" s="60">
        <v>0.05</v>
      </c>
      <c r="M52" s="37" t="s">
        <v>157</v>
      </c>
    </row>
    <row r="54" spans="1:13" x14ac:dyDescent="0.25">
      <c r="A54" s="9"/>
      <c r="B54" s="9"/>
      <c r="E54" s="19" t="e">
        <f>E50-E38</f>
        <v>#REF!</v>
      </c>
      <c r="F54" s="19" t="e">
        <f>F51-F38</f>
        <v>#REF!</v>
      </c>
      <c r="G54" s="19"/>
      <c r="H54" s="19"/>
      <c r="I54" s="19"/>
      <c r="J54" s="19"/>
      <c r="K54" s="67"/>
    </row>
    <row r="56" spans="1:13" ht="20" thickBot="1" x14ac:dyDescent="0.3"/>
    <row r="57" spans="1:13" x14ac:dyDescent="0.25">
      <c r="A57" s="41"/>
      <c r="B57" s="42"/>
      <c r="C57" s="43"/>
      <c r="D57" s="43"/>
      <c r="E57" s="39" t="e">
        <f>H51-E50</f>
        <v>#REF!</v>
      </c>
      <c r="F57" s="37"/>
      <c r="G57" s="37"/>
      <c r="H57" s="44"/>
      <c r="I57" s="44"/>
      <c r="J57" s="44"/>
      <c r="K57" s="65"/>
      <c r="M57" s="45"/>
    </row>
    <row r="58" spans="1:13" ht="20" thickBot="1" x14ac:dyDescent="0.3">
      <c r="A58" s="46"/>
      <c r="B58" s="47"/>
      <c r="C58" s="48"/>
      <c r="D58" s="48"/>
      <c r="E58" s="50" t="e">
        <f>(H51-E50)/E50</f>
        <v>#REF!</v>
      </c>
      <c r="F58" s="37"/>
      <c r="G58" s="37"/>
      <c r="H58" s="49"/>
      <c r="I58" s="49"/>
      <c r="J58" s="49"/>
      <c r="K58" s="66"/>
    </row>
  </sheetData>
  <autoFilter ref="A4:G42" xr:uid="{63E25B8C-BA71-1348-993D-81ED984024EA}"/>
  <mergeCells count="5">
    <mergeCell ref="A2:G2"/>
    <mergeCell ref="M4:M5"/>
    <mergeCell ref="A4:A5"/>
    <mergeCell ref="C4:C5"/>
    <mergeCell ref="L4:L5"/>
  </mergeCells>
  <pageMargins left="0.25" right="0.25" top="0.75" bottom="0.75" header="0.3" footer="0.3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63874-A382-A349-BD4E-D02FCEEA4E6A}">
  <sheetPr>
    <pageSetUpPr fitToPage="1"/>
  </sheetPr>
  <dimension ref="B4:J25"/>
  <sheetViews>
    <sheetView topLeftCell="A3" zoomScale="130" zoomScaleNormal="130" workbookViewId="0">
      <selection activeCell="C6" sqref="C6"/>
    </sheetView>
  </sheetViews>
  <sheetFormatPr baseColWidth="10" defaultColWidth="15" defaultRowHeight="15" x14ac:dyDescent="0.2"/>
  <cols>
    <col min="3" max="3" width="79.6640625" customWidth="1"/>
    <col min="7" max="7" width="0.6640625" customWidth="1"/>
    <col min="9" max="9" width="0.6640625" customWidth="1"/>
  </cols>
  <sheetData>
    <row r="4" spans="2:10" x14ac:dyDescent="0.2">
      <c r="B4" s="3" t="s">
        <v>46</v>
      </c>
      <c r="C4" s="3" t="s">
        <v>44</v>
      </c>
      <c r="D4" s="3" t="s">
        <v>45</v>
      </c>
      <c r="E4" s="3" t="s">
        <v>47</v>
      </c>
      <c r="F4" s="3" t="s">
        <v>48</v>
      </c>
      <c r="H4" s="3" t="s">
        <v>49</v>
      </c>
      <c r="I4" s="5"/>
      <c r="J4" s="3" t="s">
        <v>50</v>
      </c>
    </row>
    <row r="5" spans="2:10" ht="16" x14ac:dyDescent="0.2">
      <c r="B5" s="1" t="s">
        <v>76</v>
      </c>
      <c r="C5" s="79" t="s">
        <v>141</v>
      </c>
      <c r="D5">
        <v>27</v>
      </c>
      <c r="E5" s="4">
        <v>16.350000000000001</v>
      </c>
      <c r="F5" s="4">
        <f>D5*E5</f>
        <v>441.45000000000005</v>
      </c>
      <c r="H5" s="4">
        <v>120</v>
      </c>
      <c r="I5" s="4"/>
      <c r="J5" s="4">
        <f>SUM(F5:I5)</f>
        <v>561.45000000000005</v>
      </c>
    </row>
    <row r="6" spans="2:10" ht="16" x14ac:dyDescent="0.2">
      <c r="B6" s="1" t="s">
        <v>76</v>
      </c>
      <c r="C6" s="79" t="s">
        <v>142</v>
      </c>
      <c r="D6">
        <v>18</v>
      </c>
      <c r="E6" s="4">
        <v>16.350000000000001</v>
      </c>
      <c r="F6" s="4">
        <f>D6*E6</f>
        <v>294.3</v>
      </c>
      <c r="H6" s="4">
        <v>250</v>
      </c>
      <c r="I6" s="4"/>
      <c r="J6" s="4">
        <f>SUM(F6:I6)</f>
        <v>544.29999999999995</v>
      </c>
    </row>
    <row r="7" spans="2:10" x14ac:dyDescent="0.2">
      <c r="F7" s="4"/>
    </row>
    <row r="8" spans="2:10" ht="16" thickBot="1" x14ac:dyDescent="0.25">
      <c r="F8" s="6">
        <f>SUM(F5:F7)</f>
        <v>735.75</v>
      </c>
      <c r="G8" s="2"/>
      <c r="H8" s="6">
        <f>SUM(H5:H7)</f>
        <v>370</v>
      </c>
      <c r="I8" s="7"/>
      <c r="J8" s="6">
        <f>SUM(F8:I8)</f>
        <v>1105.75</v>
      </c>
    </row>
    <row r="9" spans="2:10" ht="16" thickTop="1" x14ac:dyDescent="0.2">
      <c r="F9" s="4"/>
    </row>
    <row r="10" spans="2:10" x14ac:dyDescent="0.2">
      <c r="F10" s="4"/>
    </row>
    <row r="11" spans="2:10" x14ac:dyDescent="0.2">
      <c r="F11" s="4"/>
    </row>
    <row r="12" spans="2:10" ht="32" x14ac:dyDescent="0.2">
      <c r="B12" s="77" t="s">
        <v>127</v>
      </c>
      <c r="C12" s="54" t="s">
        <v>113</v>
      </c>
      <c r="D12">
        <v>200</v>
      </c>
      <c r="E12" s="4">
        <v>16.350000000000001</v>
      </c>
      <c r="F12" s="4">
        <f>D12*E12</f>
        <v>3270.0000000000005</v>
      </c>
      <c r="G12" s="4"/>
      <c r="H12" s="4">
        <v>450</v>
      </c>
      <c r="I12" s="4"/>
      <c r="J12" s="4">
        <f>SUM(F12:I12)</f>
        <v>3720.0000000000005</v>
      </c>
    </row>
    <row r="13" spans="2:10" ht="16" x14ac:dyDescent="0.2">
      <c r="B13" s="77" t="s">
        <v>127</v>
      </c>
      <c r="C13" t="s">
        <v>51</v>
      </c>
      <c r="D13">
        <v>0</v>
      </c>
      <c r="E13" s="4">
        <v>16.350000000000001</v>
      </c>
      <c r="F13" s="4">
        <f>D13*E13</f>
        <v>0</v>
      </c>
      <c r="G13" s="4"/>
      <c r="H13" s="4">
        <v>410</v>
      </c>
      <c r="I13" s="4"/>
      <c r="J13" s="4">
        <f>SUM(F13:I13)</f>
        <v>410</v>
      </c>
    </row>
    <row r="14" spans="2:10" x14ac:dyDescent="0.2">
      <c r="F14" s="4"/>
      <c r="G14" s="4"/>
      <c r="H14" s="4"/>
      <c r="I14" s="4"/>
      <c r="J14" s="4"/>
    </row>
    <row r="15" spans="2:10" ht="16" thickBot="1" x14ac:dyDescent="0.25">
      <c r="F15" s="6">
        <f>SUM(F8:F14)</f>
        <v>4005.7500000000005</v>
      </c>
      <c r="G15" s="7"/>
      <c r="H15" s="6">
        <f>SUM(H8:H14)</f>
        <v>1230</v>
      </c>
      <c r="I15" s="7"/>
      <c r="J15" s="6">
        <f>SUM(J8:J14)</f>
        <v>5235.75</v>
      </c>
    </row>
    <row r="16" spans="2:10" ht="16" thickTop="1" x14ac:dyDescent="0.2">
      <c r="F16" s="4"/>
      <c r="J16" s="4"/>
    </row>
    <row r="17" spans="6:6" x14ac:dyDescent="0.2">
      <c r="F17" s="4"/>
    </row>
    <row r="18" spans="6:6" x14ac:dyDescent="0.2">
      <c r="F18" s="4"/>
    </row>
    <row r="19" spans="6:6" x14ac:dyDescent="0.2">
      <c r="F19" s="4"/>
    </row>
    <row r="20" spans="6:6" x14ac:dyDescent="0.2">
      <c r="F20" s="4"/>
    </row>
    <row r="21" spans="6:6" x14ac:dyDescent="0.2">
      <c r="F21" s="4"/>
    </row>
    <row r="22" spans="6:6" x14ac:dyDescent="0.2">
      <c r="F22" s="4"/>
    </row>
    <row r="23" spans="6:6" x14ac:dyDescent="0.2">
      <c r="F23" s="4"/>
    </row>
    <row r="24" spans="6:6" x14ac:dyDescent="0.2">
      <c r="F24" s="4"/>
    </row>
    <row r="25" spans="6:6" x14ac:dyDescent="0.2">
      <c r="F25" s="4"/>
    </row>
  </sheetData>
  <phoneticPr fontId="4" type="noConversion"/>
  <pageMargins left="0.7" right="0.7" top="0.75" bottom="0.75" header="0.3" footer="0.3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CAFCB-0D76-3341-996A-B26D731BC513}">
  <dimension ref="B2:L39"/>
  <sheetViews>
    <sheetView workbookViewId="0">
      <selection activeCell="E53" sqref="E53"/>
    </sheetView>
  </sheetViews>
  <sheetFormatPr baseColWidth="10" defaultRowHeight="15" x14ac:dyDescent="0.2"/>
  <cols>
    <col min="2" max="2" width="34.5" customWidth="1"/>
    <col min="3" max="3" width="26.33203125" customWidth="1"/>
    <col min="4" max="4" width="25.1640625" customWidth="1"/>
    <col min="5" max="5" width="24.5" customWidth="1"/>
    <col min="7" max="7" width="30.6640625" customWidth="1"/>
  </cols>
  <sheetData>
    <row r="2" spans="2:7" x14ac:dyDescent="0.2">
      <c r="B2" s="3" t="s">
        <v>64</v>
      </c>
      <c r="C2" s="3" t="s">
        <v>63</v>
      </c>
      <c r="D2" s="3" t="s">
        <v>65</v>
      </c>
      <c r="E2" s="3" t="s">
        <v>56</v>
      </c>
      <c r="F2" s="3" t="s">
        <v>57</v>
      </c>
      <c r="G2" s="3" t="s">
        <v>58</v>
      </c>
    </row>
    <row r="3" spans="2:7" x14ac:dyDescent="0.2">
      <c r="B3" s="8">
        <v>1</v>
      </c>
      <c r="C3" s="1" t="s">
        <v>55</v>
      </c>
      <c r="D3" s="1" t="s">
        <v>52</v>
      </c>
      <c r="E3" s="1">
        <v>2024</v>
      </c>
      <c r="F3" s="1" t="s">
        <v>66</v>
      </c>
      <c r="G3" s="73">
        <v>46104</v>
      </c>
    </row>
    <row r="4" spans="2:7" x14ac:dyDescent="0.2">
      <c r="B4" s="8">
        <v>2</v>
      </c>
      <c r="C4" s="1" t="s">
        <v>55</v>
      </c>
      <c r="D4" s="1" t="s">
        <v>52</v>
      </c>
      <c r="E4" s="1">
        <v>2024</v>
      </c>
      <c r="F4" s="1" t="s">
        <v>66</v>
      </c>
      <c r="G4" s="73">
        <v>46104</v>
      </c>
    </row>
    <row r="5" spans="2:7" x14ac:dyDescent="0.2">
      <c r="B5" s="8">
        <v>3</v>
      </c>
      <c r="C5" s="1" t="s">
        <v>55</v>
      </c>
      <c r="D5" s="1" t="s">
        <v>52</v>
      </c>
      <c r="E5" s="1">
        <v>2024</v>
      </c>
      <c r="F5" s="1" t="s">
        <v>66</v>
      </c>
      <c r="G5" s="73">
        <v>46104</v>
      </c>
    </row>
    <row r="6" spans="2:7" x14ac:dyDescent="0.2">
      <c r="B6" s="74">
        <v>4</v>
      </c>
      <c r="C6" s="75" t="s">
        <v>55</v>
      </c>
      <c r="D6" s="75" t="s">
        <v>52</v>
      </c>
      <c r="E6" s="75">
        <v>2024</v>
      </c>
      <c r="F6" s="75" t="s">
        <v>66</v>
      </c>
      <c r="G6" s="76">
        <v>45374</v>
      </c>
    </row>
    <row r="7" spans="2:7" x14ac:dyDescent="0.2">
      <c r="B7" s="8">
        <v>5</v>
      </c>
      <c r="C7" s="1" t="s">
        <v>59</v>
      </c>
      <c r="D7" s="1" t="s">
        <v>53</v>
      </c>
      <c r="E7" s="1">
        <v>2025</v>
      </c>
      <c r="F7" s="1" t="s">
        <v>66</v>
      </c>
      <c r="G7" s="73">
        <v>46104</v>
      </c>
    </row>
    <row r="8" spans="2:7" x14ac:dyDescent="0.2">
      <c r="B8" s="8">
        <v>6</v>
      </c>
      <c r="C8" s="1" t="s">
        <v>60</v>
      </c>
      <c r="D8" s="1" t="s">
        <v>53</v>
      </c>
      <c r="E8" s="1">
        <v>2024</v>
      </c>
      <c r="F8" s="1" t="s">
        <v>66</v>
      </c>
      <c r="G8" s="73">
        <v>46104</v>
      </c>
    </row>
    <row r="9" spans="2:7" x14ac:dyDescent="0.2">
      <c r="B9" s="74">
        <v>7</v>
      </c>
      <c r="C9" s="75" t="s">
        <v>60</v>
      </c>
      <c r="D9" s="75" t="s">
        <v>54</v>
      </c>
      <c r="E9" s="75">
        <v>2024</v>
      </c>
      <c r="F9" s="75" t="s">
        <v>66</v>
      </c>
      <c r="G9" s="76">
        <v>45374</v>
      </c>
    </row>
    <row r="10" spans="2:7" x14ac:dyDescent="0.2">
      <c r="B10" s="8">
        <v>8</v>
      </c>
      <c r="C10" s="1" t="s">
        <v>60</v>
      </c>
      <c r="D10" s="1" t="s">
        <v>54</v>
      </c>
      <c r="E10" s="1">
        <v>2025</v>
      </c>
      <c r="F10" s="1" t="s">
        <v>66</v>
      </c>
      <c r="G10" s="73">
        <v>46104</v>
      </c>
    </row>
    <row r="11" spans="2:7" x14ac:dyDescent="0.2">
      <c r="B11" s="8">
        <v>9</v>
      </c>
      <c r="C11" s="1" t="s">
        <v>61</v>
      </c>
      <c r="D11" s="1" t="s">
        <v>54</v>
      </c>
      <c r="E11" s="1">
        <v>2025</v>
      </c>
      <c r="F11" s="1" t="s">
        <v>66</v>
      </c>
      <c r="G11" s="73">
        <v>46104</v>
      </c>
    </row>
    <row r="12" spans="2:7" x14ac:dyDescent="0.2">
      <c r="B12" s="8">
        <v>10</v>
      </c>
      <c r="C12" s="1" t="s">
        <v>62</v>
      </c>
      <c r="D12" s="1" t="s">
        <v>54</v>
      </c>
      <c r="E12" s="1">
        <v>2025</v>
      </c>
      <c r="F12" s="1" t="s">
        <v>66</v>
      </c>
      <c r="G12" s="73">
        <v>46104</v>
      </c>
    </row>
    <row r="13" spans="2:7" x14ac:dyDescent="0.2">
      <c r="B13" s="8">
        <v>11</v>
      </c>
      <c r="C13" s="1" t="s">
        <v>60</v>
      </c>
      <c r="D13" s="1" t="s">
        <v>54</v>
      </c>
      <c r="E13" s="1">
        <v>2025</v>
      </c>
      <c r="F13" s="1" t="s">
        <v>66</v>
      </c>
      <c r="G13" s="73">
        <v>46104</v>
      </c>
    </row>
    <row r="14" spans="2:7" ht="16" thickBot="1" x14ac:dyDescent="0.25">
      <c r="B14" s="8"/>
    </row>
    <row r="15" spans="2:7" x14ac:dyDescent="0.2">
      <c r="B15" s="85" t="s">
        <v>143</v>
      </c>
      <c r="C15" s="86"/>
      <c r="D15" s="86"/>
      <c r="E15" s="86"/>
      <c r="F15" s="86"/>
      <c r="G15" s="87"/>
    </row>
    <row r="16" spans="2:7" x14ac:dyDescent="0.2">
      <c r="B16" s="88"/>
      <c r="C16" s="89"/>
      <c r="D16" s="89"/>
      <c r="E16" s="89"/>
      <c r="F16" s="89"/>
      <c r="G16" s="90"/>
    </row>
    <row r="17" spans="2:11" x14ac:dyDescent="0.2">
      <c r="B17" s="88"/>
      <c r="C17" s="89"/>
      <c r="D17" s="89"/>
      <c r="E17" s="89"/>
      <c r="F17" s="89"/>
      <c r="G17" s="90"/>
    </row>
    <row r="18" spans="2:11" x14ac:dyDescent="0.2">
      <c r="B18" s="88"/>
      <c r="C18" s="89"/>
      <c r="D18" s="89"/>
      <c r="E18" s="89"/>
      <c r="F18" s="89"/>
      <c r="G18" s="90"/>
    </row>
    <row r="19" spans="2:11" x14ac:dyDescent="0.2">
      <c r="B19" s="88"/>
      <c r="C19" s="89"/>
      <c r="D19" s="89"/>
      <c r="E19" s="89"/>
      <c r="F19" s="89"/>
      <c r="G19" s="90"/>
    </row>
    <row r="20" spans="2:11" x14ac:dyDescent="0.2">
      <c r="B20" s="88"/>
      <c r="C20" s="89"/>
      <c r="D20" s="89"/>
      <c r="E20" s="89"/>
      <c r="F20" s="89"/>
      <c r="G20" s="90"/>
    </row>
    <row r="21" spans="2:11" x14ac:dyDescent="0.2">
      <c r="B21" s="88"/>
      <c r="C21" s="89"/>
      <c r="D21" s="89"/>
      <c r="E21" s="89"/>
      <c r="F21" s="89"/>
      <c r="G21" s="90"/>
    </row>
    <row r="22" spans="2:11" ht="16" thickBot="1" x14ac:dyDescent="0.25">
      <c r="B22" s="91"/>
      <c r="C22" s="92"/>
      <c r="D22" s="92"/>
      <c r="E22" s="92"/>
      <c r="F22" s="92"/>
      <c r="G22" s="93"/>
    </row>
    <row r="29" spans="2:11" ht="32" x14ac:dyDescent="0.2">
      <c r="B29" s="55" t="s">
        <v>82</v>
      </c>
      <c r="C29" s="55" t="s">
        <v>83</v>
      </c>
      <c r="D29" s="55" t="s">
        <v>87</v>
      </c>
      <c r="E29" s="56" t="s">
        <v>110</v>
      </c>
      <c r="F29" s="56" t="s">
        <v>90</v>
      </c>
      <c r="G29" s="55" t="s">
        <v>38</v>
      </c>
      <c r="H29" s="55" t="s">
        <v>84</v>
      </c>
      <c r="I29" s="55" t="s">
        <v>21</v>
      </c>
      <c r="J29" s="56" t="s">
        <v>85</v>
      </c>
      <c r="K29" s="55" t="s">
        <v>86</v>
      </c>
    </row>
    <row r="31" spans="2:11" ht="48" x14ac:dyDescent="0.2">
      <c r="B31" t="s">
        <v>91</v>
      </c>
      <c r="C31" s="57">
        <v>45069</v>
      </c>
      <c r="D31" t="s">
        <v>88</v>
      </c>
      <c r="E31" t="s">
        <v>99</v>
      </c>
      <c r="F31" s="54" t="s">
        <v>101</v>
      </c>
      <c r="G31" s="58">
        <v>100</v>
      </c>
      <c r="H31" s="58">
        <v>20</v>
      </c>
      <c r="I31" s="58">
        <v>120</v>
      </c>
      <c r="K31" t="s">
        <v>107</v>
      </c>
    </row>
    <row r="32" spans="2:11" ht="48" x14ac:dyDescent="0.2">
      <c r="B32" t="s">
        <v>98</v>
      </c>
      <c r="C32" s="57">
        <v>45114</v>
      </c>
      <c r="D32" t="s">
        <v>88</v>
      </c>
      <c r="E32" t="s">
        <v>99</v>
      </c>
      <c r="F32" s="54" t="s">
        <v>100</v>
      </c>
      <c r="G32" s="58">
        <v>500</v>
      </c>
      <c r="H32" s="58">
        <v>100</v>
      </c>
      <c r="I32" s="58">
        <v>600</v>
      </c>
      <c r="K32" t="s">
        <v>108</v>
      </c>
    </row>
    <row r="33" spans="2:12" ht="32" x14ac:dyDescent="0.2">
      <c r="B33" t="s">
        <v>96</v>
      </c>
      <c r="C33" s="57">
        <v>45072</v>
      </c>
      <c r="D33" t="s">
        <v>88</v>
      </c>
      <c r="E33" t="s">
        <v>89</v>
      </c>
      <c r="F33" s="54" t="s">
        <v>92</v>
      </c>
      <c r="G33" s="58">
        <v>2800</v>
      </c>
      <c r="H33" s="58">
        <v>560</v>
      </c>
      <c r="I33" s="58">
        <v>3360</v>
      </c>
      <c r="K33" s="57" t="s">
        <v>109</v>
      </c>
      <c r="L33" t="s">
        <v>93</v>
      </c>
    </row>
    <row r="34" spans="2:12" ht="32" x14ac:dyDescent="0.2">
      <c r="B34" t="s">
        <v>97</v>
      </c>
      <c r="C34" s="57">
        <v>45408</v>
      </c>
      <c r="D34" t="s">
        <v>88</v>
      </c>
      <c r="E34" t="s">
        <v>89</v>
      </c>
      <c r="F34" s="54" t="s">
        <v>95</v>
      </c>
      <c r="G34" s="58">
        <v>1620</v>
      </c>
      <c r="H34" s="58">
        <v>324</v>
      </c>
      <c r="I34" s="58">
        <v>1944</v>
      </c>
      <c r="L34" t="s">
        <v>94</v>
      </c>
    </row>
    <row r="35" spans="2:12" ht="16" x14ac:dyDescent="0.2">
      <c r="B35" t="s">
        <v>102</v>
      </c>
      <c r="C35" s="57">
        <v>45589</v>
      </c>
      <c r="D35" t="s">
        <v>88</v>
      </c>
      <c r="E35" t="s">
        <v>103</v>
      </c>
      <c r="F35" s="54" t="s">
        <v>104</v>
      </c>
      <c r="G35" s="58">
        <v>300</v>
      </c>
      <c r="H35" s="58">
        <v>60</v>
      </c>
      <c r="I35" s="58">
        <v>360</v>
      </c>
      <c r="K35" t="s">
        <v>144</v>
      </c>
    </row>
    <row r="36" spans="2:12" ht="32" x14ac:dyDescent="0.2">
      <c r="B36" t="s">
        <v>105</v>
      </c>
      <c r="C36" s="57">
        <v>45603</v>
      </c>
      <c r="D36" t="s">
        <v>88</v>
      </c>
      <c r="E36" t="s">
        <v>89</v>
      </c>
      <c r="F36" s="54" t="s">
        <v>106</v>
      </c>
      <c r="G36" s="58">
        <v>750</v>
      </c>
      <c r="H36" s="58">
        <v>150</v>
      </c>
      <c r="I36" s="58">
        <v>900</v>
      </c>
      <c r="K36" t="s">
        <v>145</v>
      </c>
    </row>
    <row r="37" spans="2:12" ht="16" x14ac:dyDescent="0.2">
      <c r="B37" t="s">
        <v>146</v>
      </c>
      <c r="C37" s="57">
        <v>45778</v>
      </c>
      <c r="D37" t="s">
        <v>88</v>
      </c>
      <c r="E37" t="s">
        <v>103</v>
      </c>
      <c r="F37" s="54" t="s">
        <v>147</v>
      </c>
      <c r="G37" s="58">
        <v>150</v>
      </c>
      <c r="H37" s="58">
        <v>30</v>
      </c>
      <c r="I37" s="58">
        <v>180</v>
      </c>
      <c r="K37" t="s">
        <v>148</v>
      </c>
    </row>
    <row r="38" spans="2:12" ht="96" x14ac:dyDescent="0.2">
      <c r="B38" t="s">
        <v>149</v>
      </c>
      <c r="C38" s="57">
        <v>38478</v>
      </c>
      <c r="D38" t="s">
        <v>88</v>
      </c>
      <c r="E38" t="s">
        <v>89</v>
      </c>
      <c r="F38" s="54" t="s">
        <v>150</v>
      </c>
      <c r="G38" s="58">
        <v>550</v>
      </c>
      <c r="H38" s="58">
        <v>110</v>
      </c>
      <c r="I38" s="58">
        <v>660</v>
      </c>
      <c r="K38" t="s">
        <v>151</v>
      </c>
    </row>
    <row r="39" spans="2:12" ht="32" x14ac:dyDescent="0.2">
      <c r="B39" t="s">
        <v>152</v>
      </c>
      <c r="C39" s="57">
        <v>45827</v>
      </c>
      <c r="D39" t="s">
        <v>88</v>
      </c>
      <c r="E39" t="s">
        <v>99</v>
      </c>
      <c r="F39" s="54" t="s">
        <v>153</v>
      </c>
      <c r="G39" s="58">
        <v>250</v>
      </c>
      <c r="H39" s="58">
        <v>50</v>
      </c>
      <c r="I39" s="58">
        <v>300</v>
      </c>
      <c r="K39" s="80" t="s">
        <v>154</v>
      </c>
    </row>
  </sheetData>
  <mergeCells count="1">
    <mergeCell ref="B15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Budget Proposal</vt:lpstr>
      <vt:lpstr>Clerk Training</vt:lpstr>
      <vt:lpstr>tree works</vt:lpstr>
      <vt:lpstr>'Budget Proposal'!Print_Area</vt:lpstr>
      <vt:lpstr>'Clerk Training'!Print_Area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Sarah Gregory</cp:lastModifiedBy>
  <cp:lastPrinted>2025-09-23T10:04:02Z</cp:lastPrinted>
  <dcterms:created xsi:type="dcterms:W3CDTF">2020-10-12T09:23:03Z</dcterms:created>
  <dcterms:modified xsi:type="dcterms:W3CDTF">2025-12-04T16:41:00Z</dcterms:modified>
</cp:coreProperties>
</file>